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8_{096A1CF6-5337-4543-AB98-BCCCD16A204F}" xr6:coauthVersionLast="47" xr6:coauthVersionMax="47" xr10:uidLastSave="{00000000-0000-0000-0000-000000000000}"/>
  <workbookProtection workbookAlgorithmName="SHA-512" workbookHashValue="K95zJ5hdAramb4SOgeCyxhkbOBpt6f67xPiYSEbI8XKaCsxanCqEYPbOL3csYNKk55igzRp909Y6KXNXB5YW2w==" workbookSaltValue="oMX0yBMjARdvofo2Q2e1Zg==" workbookSpinCount="100000" lockStructure="1"/>
  <bookViews>
    <workbookView xWindow="20080" yWindow="-4150" windowWidth="19310" windowHeight="13500" tabRatio="857" xr2:uid="{B3B2A678-EDD7-4B9E-A698-63FE33906A4A}"/>
  </bookViews>
  <sheets>
    <sheet name="基本情報" sheetId="5" r:id="rId1"/>
    <sheet name="【解体・撤去全般】（問1‐1～1‐15）" sheetId="7" r:id="rId2"/>
    <sheet name="【解体・撤去後の保管】（問2‐1～2‐3）" sheetId="20" r:id="rId3"/>
    <sheet name="【収集・運搬】（問3‐1～3‐5）" sheetId="21" r:id="rId4"/>
    <sheet name="【今後の受託予定】（問4）" sheetId="24" r:id="rId5"/>
    <sheet name="チェックシート " sheetId="26" r:id="rId6"/>
    <sheet name="集計シート" sheetId="25" state="hidden" r:id="rId7"/>
  </sheets>
  <definedNames>
    <definedName name="_xlnm._FilterDatabase" localSheetId="5" hidden="1">'チェックシート '!$B$4:$F$29</definedName>
    <definedName name="_xlnm.Print_Area" localSheetId="2">'【解体・撤去後の保管】（問2‐1～2‐3）'!$A$1:$K$35</definedName>
    <definedName name="_xlnm.Print_Area" localSheetId="1">'【解体・撤去全般】（問1‐1～1‐15）'!$A$1:$O$218</definedName>
    <definedName name="_xlnm.Print_Area" localSheetId="4">'【今後の受託予定】（問4）'!$A$1:$O$15</definedName>
    <definedName name="_xlnm.Print_Area" localSheetId="3">'【収集・運搬】（問3‐1～3‐5）'!$A$1:$Q$89</definedName>
    <definedName name="_xlnm.Print_Area" localSheetId="0">基本情報!$A$1:$G$37</definedName>
    <definedName name="都道府県">#REF!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75" i="21" l="1"/>
  <c r="R74" i="21"/>
  <c r="W74" i="21"/>
  <c r="W73" i="21"/>
  <c r="W72" i="21"/>
  <c r="W71" i="21"/>
  <c r="W70" i="21"/>
  <c r="V70" i="21"/>
  <c r="R70" i="21" s="1"/>
  <c r="V71" i="21"/>
  <c r="R71" i="21" s="1"/>
  <c r="V72" i="21"/>
  <c r="R72" i="21" s="1"/>
  <c r="V73" i="21"/>
  <c r="V74" i="21"/>
  <c r="R73" i="21" l="1"/>
  <c r="V87" i="21" l="1"/>
  <c r="V80" i="21"/>
  <c r="V58" i="21"/>
  <c r="V49" i="21"/>
  <c r="V23" i="21"/>
  <c r="T13" i="21"/>
  <c r="CR7" i="25"/>
  <c r="CS16" i="25" s="1"/>
  <c r="CQ7" i="25"/>
  <c r="CP7" i="25"/>
  <c r="CO7" i="25"/>
  <c r="T183" i="7"/>
  <c r="P183" i="7" s="1"/>
  <c r="T195" i="7"/>
  <c r="P195" i="7" s="1"/>
  <c r="T213" i="7"/>
  <c r="P213" i="7" s="1"/>
  <c r="T204" i="7"/>
  <c r="P204" i="7" s="1"/>
  <c r="T199" i="7"/>
  <c r="R75" i="21"/>
  <c r="T23" i="21"/>
  <c r="F7" i="25" l="1"/>
  <c r="E7" i="25"/>
  <c r="D7" i="25"/>
  <c r="D9" i="25" s="1"/>
  <c r="C7" i="25"/>
  <c r="C9" i="25" s="1"/>
  <c r="B7" i="25"/>
  <c r="B9" i="25" s="1"/>
  <c r="G7" i="25"/>
  <c r="HO9" i="25"/>
  <c r="HG9" i="25"/>
  <c r="F9" i="25"/>
  <c r="E9" i="25"/>
  <c r="R10" i="24"/>
  <c r="T39" i="21"/>
  <c r="T35" i="21"/>
  <c r="T31" i="21"/>
  <c r="T27" i="21"/>
  <c r="T10" i="21"/>
  <c r="GO7" i="25"/>
  <c r="GO9" i="25" s="1"/>
  <c r="GQ7" i="25"/>
  <c r="GQ9" i="25" s="1"/>
  <c r="GS7" i="25"/>
  <c r="GS9" i="25" s="1"/>
  <c r="GU7" i="25"/>
  <c r="GU9" i="25" s="1"/>
  <c r="GW7" i="25"/>
  <c r="GW9" i="25" s="1"/>
  <c r="GY7" i="25"/>
  <c r="GY9" i="25" s="1"/>
  <c r="HA7" i="25"/>
  <c r="HA9" i="25" s="1"/>
  <c r="HC7" i="25"/>
  <c r="HC9" i="25" s="1"/>
  <c r="HE7" i="25"/>
  <c r="HE9" i="25" s="1"/>
  <c r="HG7" i="25"/>
  <c r="HI7" i="25"/>
  <c r="HI9" i="25" s="1"/>
  <c r="HK7" i="25"/>
  <c r="HK9" i="25" s="1"/>
  <c r="HM7" i="25"/>
  <c r="HM9" i="25" s="1"/>
  <c r="HO7" i="25"/>
  <c r="HQ7" i="25"/>
  <c r="HQ9" i="25" s="1"/>
  <c r="HS7" i="25"/>
  <c r="HS9" i="25" s="1"/>
  <c r="HU7" i="25"/>
  <c r="HU9" i="25" s="1"/>
  <c r="HW7" i="25"/>
  <c r="HW9" i="25" s="1"/>
  <c r="HY7" i="25"/>
  <c r="HY9" i="25" s="1"/>
  <c r="IA7" i="25"/>
  <c r="IA9" i="25" s="1"/>
  <c r="IC7" i="25"/>
  <c r="IC9" i="25" s="1"/>
  <c r="IE7" i="25"/>
  <c r="IE9" i="25" s="1"/>
  <c r="IG7" i="25"/>
  <c r="IG9" i="25" s="1"/>
  <c r="II7" i="25"/>
  <c r="II9" i="25" s="1"/>
  <c r="IK7" i="25"/>
  <c r="IK9" i="25" s="1"/>
  <c r="FN7" i="25"/>
  <c r="FO7" i="25"/>
  <c r="FP7" i="25"/>
  <c r="FQ7" i="25"/>
  <c r="FR7" i="25"/>
  <c r="FS7" i="25"/>
  <c r="FT7" i="25"/>
  <c r="FU7" i="25"/>
  <c r="FV7" i="25"/>
  <c r="FW7" i="25"/>
  <c r="FX7" i="25"/>
  <c r="FY7" i="25"/>
  <c r="FZ7" i="25"/>
  <c r="GA7" i="25"/>
  <c r="GB7" i="25"/>
  <c r="GC7" i="25"/>
  <c r="GD7" i="25"/>
  <c r="CI7" i="25"/>
  <c r="BY7" i="25"/>
  <c r="BZ7" i="25"/>
  <c r="CA7" i="25"/>
  <c r="CB7" i="25"/>
  <c r="CC7" i="25"/>
  <c r="CD7" i="25"/>
  <c r="CE7" i="25"/>
  <c r="CF7" i="25"/>
  <c r="CG7" i="25"/>
  <c r="E27" i="26"/>
  <c r="IF7" i="25" s="1"/>
  <c r="IF9" i="25" s="1"/>
  <c r="T158" i="7"/>
  <c r="P158" i="7" s="1"/>
  <c r="T151" i="7"/>
  <c r="E17" i="26"/>
  <c r="HL7" i="25" s="1"/>
  <c r="HL9" i="25" s="1"/>
  <c r="E20" i="26"/>
  <c r="HR7" i="25" s="1"/>
  <c r="HR9" i="25" s="1"/>
  <c r="G9" i="25" l="1"/>
  <c r="R87" i="21"/>
  <c r="R23" i="21"/>
  <c r="T87" i="21"/>
  <c r="V11" i="21"/>
  <c r="V5" i="21"/>
  <c r="N14" i="20"/>
  <c r="P20" i="20"/>
  <c r="L20" i="20" s="1"/>
  <c r="E22" i="26" s="1"/>
  <c r="HV7" i="25" s="1"/>
  <c r="HV9" i="25" s="1"/>
  <c r="N33" i="20"/>
  <c r="R47" i="7"/>
  <c r="EC7" i="25"/>
  <c r="ED7" i="25"/>
  <c r="EE7" i="25"/>
  <c r="EF7" i="25"/>
  <c r="EG7" i="25"/>
  <c r="EH7" i="25"/>
  <c r="EI7" i="25"/>
  <c r="EJ7" i="25"/>
  <c r="EK7" i="25"/>
  <c r="EL7" i="25"/>
  <c r="EM7" i="25"/>
  <c r="EN7" i="25"/>
  <c r="EO7" i="25"/>
  <c r="EP7" i="25"/>
  <c r="EQ7" i="25"/>
  <c r="ER7" i="25"/>
  <c r="ES7" i="25"/>
  <c r="ET7" i="25"/>
  <c r="EU7" i="25"/>
  <c r="EV7" i="25"/>
  <c r="EW7" i="25"/>
  <c r="EX7" i="25"/>
  <c r="EY7" i="25"/>
  <c r="EZ7" i="25"/>
  <c r="FA7" i="25"/>
  <c r="FB7" i="25"/>
  <c r="FC7" i="25"/>
  <c r="FD7" i="25"/>
  <c r="FE7" i="25"/>
  <c r="FF7" i="25"/>
  <c r="FG7" i="25"/>
  <c r="FH7" i="25"/>
  <c r="FI7" i="25"/>
  <c r="FJ7" i="25"/>
  <c r="FK7" i="25"/>
  <c r="BN7" i="25"/>
  <c r="AA7" i="25"/>
  <c r="T30" i="7"/>
  <c r="P34" i="7" s="1"/>
  <c r="T29" i="7"/>
  <c r="P32" i="7" s="1"/>
  <c r="FW16" i="25" l="1"/>
  <c r="FR16" i="25"/>
  <c r="GD16" i="25"/>
  <c r="FV16" i="25"/>
  <c r="FQ16" i="25"/>
  <c r="GC16" i="25"/>
  <c r="GA16" i="25"/>
  <c r="FT16" i="25"/>
  <c r="FO16" i="25"/>
  <c r="FU16" i="25"/>
  <c r="FP16" i="25"/>
  <c r="GB16" i="25"/>
  <c r="FS16" i="25"/>
  <c r="FZ16" i="25"/>
  <c r="FN16" i="25"/>
  <c r="R80" i="21"/>
  <c r="E28" i="26" s="1"/>
  <c r="R58" i="21"/>
  <c r="E26" i="26" s="1"/>
  <c r="ID7" i="25" s="1"/>
  <c r="ID9" i="25" s="1"/>
  <c r="R49" i="21"/>
  <c r="E25" i="26" s="1"/>
  <c r="IB7" i="25" s="1"/>
  <c r="IB9" i="25" s="1"/>
  <c r="R11" i="21"/>
  <c r="R5" i="21"/>
  <c r="P33" i="20" a="1"/>
  <c r="P33" i="20" s="1"/>
  <c r="L33" i="20" s="1"/>
  <c r="P28" i="20" a="1"/>
  <c r="P28" i="20" s="1"/>
  <c r="L28" i="20" s="1"/>
  <c r="E23" i="26" s="1"/>
  <c r="HX7" i="25" s="1"/>
  <c r="HX9" i="25" s="1"/>
  <c r="P10" i="20" a="1"/>
  <c r="P10" i="20" s="1"/>
  <c r="L10" i="20" s="1"/>
  <c r="E21" i="26" s="1"/>
  <c r="HT7" i="25" s="1"/>
  <c r="HT9" i="25" s="1"/>
  <c r="T209" i="7"/>
  <c r="P209" i="7" s="1"/>
  <c r="E19" i="26" s="1"/>
  <c r="HP7" i="25" s="1"/>
  <c r="HP9" i="25" s="1"/>
  <c r="P199" i="7"/>
  <c r="E18" i="26" s="1"/>
  <c r="HN7" i="25" s="1"/>
  <c r="HN9" i="25" s="1"/>
  <c r="T169" i="7"/>
  <c r="P169" i="7" s="1"/>
  <c r="T164" i="7"/>
  <c r="P164" i="7" s="1"/>
  <c r="P151" i="7"/>
  <c r="T136" i="7"/>
  <c r="P136" i="7" s="1"/>
  <c r="T131" i="7"/>
  <c r="P131" i="7" s="1"/>
  <c r="T127" i="7"/>
  <c r="P127" i="7" s="1"/>
  <c r="T123" i="7"/>
  <c r="P123" i="7" s="1"/>
  <c r="T116" i="7" a="1"/>
  <c r="T116" i="7" s="1"/>
  <c r="P116" i="7" s="1"/>
  <c r="T111" i="7"/>
  <c r="P111" i="7" s="1"/>
  <c r="T84" i="7" a="1"/>
  <c r="T84" i="7" s="1"/>
  <c r="P84" i="7" s="1"/>
  <c r="T98" i="7"/>
  <c r="P98" i="7" s="1"/>
  <c r="T94" i="7"/>
  <c r="P94" i="7" s="1"/>
  <c r="T93" i="7"/>
  <c r="P93" i="7" s="1"/>
  <c r="T91" i="7"/>
  <c r="P91" i="7" s="1"/>
  <c r="T89" i="7"/>
  <c r="P89" i="7" s="1"/>
  <c r="T87" i="7"/>
  <c r="P87" i="7" s="1"/>
  <c r="T85" i="7"/>
  <c r="P85" i="7" s="1"/>
  <c r="T77" i="7"/>
  <c r="P77" i="7" s="1"/>
  <c r="T76" i="7"/>
  <c r="P76" i="7" s="1"/>
  <c r="T74" i="7"/>
  <c r="P74" i="7" s="1"/>
  <c r="T73" i="7"/>
  <c r="P73" i="7" s="1"/>
  <c r="T71" i="7"/>
  <c r="P71" i="7" s="1"/>
  <c r="T70" i="7"/>
  <c r="P70" i="7" s="1"/>
  <c r="T68" i="7"/>
  <c r="P68" i="7" s="1"/>
  <c r="T67" i="7"/>
  <c r="P67" i="7" s="1"/>
  <c r="T65" i="7"/>
  <c r="P65" i="7" s="1"/>
  <c r="T64" i="7"/>
  <c r="P64" i="7" s="1"/>
  <c r="T62" i="7" a="1"/>
  <c r="T62" i="7" s="1"/>
  <c r="P62" i="7" s="1"/>
  <c r="T56" i="7"/>
  <c r="P56" i="7" s="1"/>
  <c r="T53" i="7"/>
  <c r="P53" i="7" s="1"/>
  <c r="T47" i="7"/>
  <c r="P47" i="7" s="1"/>
  <c r="T39" i="7"/>
  <c r="P39" i="7" s="1"/>
  <c r="E9" i="26" s="1"/>
  <c r="GV7" i="25" s="1"/>
  <c r="GV9" i="25" s="1"/>
  <c r="E13" i="26" l="1"/>
  <c r="HD7" i="25" s="1"/>
  <c r="HD9" i="25" s="1"/>
  <c r="E12" i="26"/>
  <c r="HB7" i="25" s="1"/>
  <c r="HB9" i="25" s="1"/>
  <c r="E11" i="26"/>
  <c r="GZ7" i="25" s="1"/>
  <c r="GZ9" i="25" s="1"/>
  <c r="E14" i="26"/>
  <c r="HF7" i="25" s="1"/>
  <c r="HF9" i="25" s="1"/>
  <c r="E10" i="26"/>
  <c r="GX7" i="25" s="1"/>
  <c r="GX9" i="25" s="1"/>
  <c r="E24" i="26"/>
  <c r="HZ7" i="25" s="1"/>
  <c r="HZ9" i="25" s="1"/>
  <c r="E15" i="26"/>
  <c r="HH7" i="25" s="1"/>
  <c r="HH9" i="25" s="1"/>
  <c r="D28" i="26"/>
  <c r="IH7" i="25"/>
  <c r="IH9" i="25" s="1"/>
  <c r="E16" i="26"/>
  <c r="HJ7" i="25" s="1"/>
  <c r="HJ9" i="25" s="1"/>
  <c r="R199" i="7"/>
  <c r="T28" i="7"/>
  <c r="P28" i="7" s="1"/>
  <c r="T27" i="7"/>
  <c r="P27" i="7" s="1"/>
  <c r="R26" i="7"/>
  <c r="O3" i="20" s="1"/>
  <c r="T10" i="7"/>
  <c r="P10" i="7" s="1"/>
  <c r="T6" i="7"/>
  <c r="P6" i="7" s="1"/>
  <c r="T26" i="7"/>
  <c r="P26" i="7" s="1"/>
  <c r="E6" i="26" l="1"/>
  <c r="GP7" i="25" s="1"/>
  <c r="GP9" i="25" s="1"/>
  <c r="E8" i="26"/>
  <c r="GT7" i="25" s="1"/>
  <c r="GT9" i="25" s="1"/>
  <c r="U3" i="21"/>
  <c r="N7" i="25"/>
  <c r="R129" i="7" l="1"/>
  <c r="R209" i="7" l="1"/>
  <c r="R169" i="7"/>
  <c r="R151" i="7"/>
  <c r="R131" i="7"/>
  <c r="R111" i="7"/>
  <c r="R53" i="7"/>
  <c r="R19" i="7"/>
  <c r="R10" i="7" l="1"/>
  <c r="D19" i="26"/>
  <c r="D20" i="26"/>
  <c r="D21" i="26"/>
  <c r="D22" i="26"/>
  <c r="D27" i="26"/>
  <c r="D26" i="26"/>
  <c r="D25" i="26"/>
  <c r="D24" i="26"/>
  <c r="D23" i="26"/>
  <c r="D18" i="26"/>
  <c r="D17" i="26"/>
  <c r="D16" i="26"/>
  <c r="D15" i="26"/>
  <c r="D14" i="26"/>
  <c r="D13" i="26"/>
  <c r="D12" i="26"/>
  <c r="D11" i="26"/>
  <c r="D10" i="26"/>
  <c r="D9" i="26"/>
  <c r="D8" i="26"/>
  <c r="D6" i="26"/>
  <c r="L15" i="5"/>
  <c r="H15" i="5" s="1"/>
  <c r="L13" i="5"/>
  <c r="H13" i="5" s="1"/>
  <c r="L11" i="5"/>
  <c r="H11" i="5" s="1"/>
  <c r="L9" i="5"/>
  <c r="H9" i="5" s="1"/>
  <c r="L7" i="5"/>
  <c r="H7" i="5" s="1"/>
  <c r="T7" i="24"/>
  <c r="P7" i="24" s="1"/>
  <c r="T10" i="24"/>
  <c r="P10" i="24" s="1"/>
  <c r="T14" i="7"/>
  <c r="P14" i="7" s="1"/>
  <c r="E5" i="26" l="1"/>
  <c r="GN7" i="25" s="1"/>
  <c r="GN9" i="25" s="1"/>
  <c r="E29" i="26"/>
  <c r="T3" i="21"/>
  <c r="N3" i="20"/>
  <c r="D5" i="26" l="1"/>
  <c r="IJ7" i="25"/>
  <c r="IJ9" i="25" s="1"/>
  <c r="D29" i="26"/>
  <c r="T19" i="7"/>
  <c r="P19" i="7" s="1"/>
  <c r="E7" i="26" s="1"/>
  <c r="GR7" i="25" l="1"/>
  <c r="GR9" i="25" s="1"/>
  <c r="D7" i="26"/>
  <c r="FM7" i="25"/>
  <c r="FL7" i="25"/>
  <c r="CN7" i="25"/>
  <c r="AJ7" i="25"/>
  <c r="AL7" i="25"/>
  <c r="AK7" i="25"/>
  <c r="O7" i="25"/>
  <c r="CR14" i="25" l="1"/>
  <c r="CP14" i="25"/>
  <c r="CQ14" i="25"/>
  <c r="Q14" i="25"/>
  <c r="AC14" i="25"/>
  <c r="AO14" i="25"/>
  <c r="BA14" i="25"/>
  <c r="BM14" i="25"/>
  <c r="BY14" i="25"/>
  <c r="CK14" i="25"/>
  <c r="CZ14" i="25"/>
  <c r="DL14" i="25"/>
  <c r="DX14" i="25"/>
  <c r="EJ14" i="25"/>
  <c r="EV14" i="25"/>
  <c r="FH14" i="25"/>
  <c r="FT14" i="25"/>
  <c r="GF14" i="25"/>
  <c r="EF14" i="25"/>
  <c r="BV14" i="25"/>
  <c r="ES14" i="25"/>
  <c r="AA14" i="25"/>
  <c r="BK14" i="25"/>
  <c r="CX14" i="25"/>
  <c r="DV14" i="25"/>
  <c r="FF14" i="25"/>
  <c r="AN14" i="25"/>
  <c r="CY14" i="25"/>
  <c r="DW14" i="25"/>
  <c r="FG14" i="25"/>
  <c r="R14" i="25"/>
  <c r="AD14" i="25"/>
  <c r="AP14" i="25"/>
  <c r="BB14" i="25"/>
  <c r="BN14" i="25"/>
  <c r="BZ14" i="25"/>
  <c r="CL14" i="25"/>
  <c r="DA14" i="25"/>
  <c r="DM14" i="25"/>
  <c r="DY14" i="25"/>
  <c r="EK14" i="25"/>
  <c r="EW14" i="25"/>
  <c r="FI14" i="25"/>
  <c r="FU14" i="25"/>
  <c r="GG14" i="25"/>
  <c r="AT14" i="25"/>
  <c r="BR14" i="25"/>
  <c r="CS14" i="25"/>
  <c r="EC14" i="25"/>
  <c r="FM14" i="25"/>
  <c r="AI14" i="25"/>
  <c r="AU14" i="25"/>
  <c r="BS14" i="25"/>
  <c r="CE14" i="25"/>
  <c r="DF14" i="25"/>
  <c r="ED14" i="25"/>
  <c r="FB14" i="25"/>
  <c r="FZ14" i="25"/>
  <c r="AJ14" i="25"/>
  <c r="CF14" i="25"/>
  <c r="DS14" i="25"/>
  <c r="EQ14" i="25"/>
  <c r="GA14" i="25"/>
  <c r="CH14" i="25"/>
  <c r="FQ14" i="25"/>
  <c r="BW14" i="25"/>
  <c r="EH14" i="25"/>
  <c r="GD14" i="25"/>
  <c r="AB14" i="25"/>
  <c r="AZ14" i="25"/>
  <c r="BX14" i="25"/>
  <c r="CJ14" i="25"/>
  <c r="DK14" i="25"/>
  <c r="EU14" i="25"/>
  <c r="GE14" i="25"/>
  <c r="S14" i="25"/>
  <c r="AE14" i="25"/>
  <c r="AQ14" i="25"/>
  <c r="BC14" i="25"/>
  <c r="BO14" i="25"/>
  <c r="CA14" i="25"/>
  <c r="CM14" i="25"/>
  <c r="DB14" i="25"/>
  <c r="DN14" i="25"/>
  <c r="DZ14" i="25"/>
  <c r="EL14" i="25"/>
  <c r="EX14" i="25"/>
  <c r="FJ14" i="25"/>
  <c r="FV14" i="25"/>
  <c r="GH14" i="25"/>
  <c r="FO14" i="25"/>
  <c r="Y14" i="25"/>
  <c r="AK14" i="25"/>
  <c r="BI14" i="25"/>
  <c r="BU14" i="25"/>
  <c r="CG14" i="25"/>
  <c r="CV14" i="25"/>
  <c r="DH14" i="25"/>
  <c r="ER14" i="25"/>
  <c r="FP14" i="25"/>
  <c r="Z14" i="25"/>
  <c r="AX14" i="25"/>
  <c r="BJ14" i="25"/>
  <c r="CW14" i="25"/>
  <c r="DI14" i="25"/>
  <c r="EG14" i="25"/>
  <c r="FE14" i="25"/>
  <c r="AM14" i="25"/>
  <c r="AY14" i="25"/>
  <c r="CI14" i="25"/>
  <c r="DJ14" i="25"/>
  <c r="ET14" i="25"/>
  <c r="FR14" i="25"/>
  <c r="BL14" i="25"/>
  <c r="EI14" i="25"/>
  <c r="FS14" i="25"/>
  <c r="T14" i="25"/>
  <c r="AF14" i="25"/>
  <c r="AR14" i="25"/>
  <c r="BD14" i="25"/>
  <c r="BP14" i="25"/>
  <c r="CB14" i="25"/>
  <c r="CN14" i="25"/>
  <c r="DC14" i="25"/>
  <c r="DO14" i="25"/>
  <c r="EA14" i="25"/>
  <c r="EM14" i="25"/>
  <c r="EY14" i="25"/>
  <c r="FK14" i="25"/>
  <c r="FW14" i="25"/>
  <c r="GI14" i="25"/>
  <c r="V14" i="25"/>
  <c r="BF14" i="25"/>
  <c r="CD14" i="25"/>
  <c r="DQ14" i="25"/>
  <c r="EO14" i="25"/>
  <c r="FY14" i="25"/>
  <c r="W14" i="25"/>
  <c r="BG14" i="25"/>
  <c r="CT14" i="25"/>
  <c r="DR14" i="25"/>
  <c r="EP14" i="25"/>
  <c r="FN14" i="25"/>
  <c r="P14" i="25"/>
  <c r="AW14" i="25"/>
  <c r="DT14" i="25"/>
  <c r="FD14" i="25"/>
  <c r="GB14" i="25"/>
  <c r="AL14" i="25"/>
  <c r="DU14" i="25"/>
  <c r="GC14" i="25"/>
  <c r="U14" i="25"/>
  <c r="AG14" i="25"/>
  <c r="AS14" i="25"/>
  <c r="BE14" i="25"/>
  <c r="BQ14" i="25"/>
  <c r="CC14" i="25"/>
  <c r="CO14" i="25"/>
  <c r="DD14" i="25"/>
  <c r="DP14" i="25"/>
  <c r="EB14" i="25"/>
  <c r="EN14" i="25"/>
  <c r="EZ14" i="25"/>
  <c r="FL14" i="25"/>
  <c r="FX14" i="25"/>
  <c r="GJ14" i="25"/>
  <c r="AH14" i="25"/>
  <c r="DE14" i="25"/>
  <c r="FA14" i="25"/>
  <c r="GK14" i="25"/>
  <c r="X14" i="25"/>
  <c r="AV14" i="25"/>
  <c r="BH14" i="25"/>
  <c r="BT14" i="25"/>
  <c r="CU14" i="25"/>
  <c r="DG14" i="25"/>
  <c r="EE14" i="25"/>
  <c r="FC14" i="25"/>
  <c r="GK7" i="25"/>
  <c r="EA7" i="25"/>
  <c r="EB7" i="25"/>
  <c r="GL7" i="25"/>
  <c r="GM7" i="25"/>
  <c r="GE7" i="25"/>
  <c r="GF7" i="25"/>
  <c r="GG7" i="25"/>
  <c r="GH7" i="25"/>
  <c r="GI7" i="25"/>
  <c r="GJ7" i="25"/>
  <c r="GK16" i="25" s="1"/>
  <c r="DV7" i="25"/>
  <c r="DW7" i="25"/>
  <c r="DX7" i="25"/>
  <c r="DY7" i="25"/>
  <c r="DZ16" i="25" s="1"/>
  <c r="DZ7" i="25"/>
  <c r="DB7" i="25"/>
  <c r="DC7" i="25"/>
  <c r="DD7" i="25"/>
  <c r="DE7" i="25"/>
  <c r="DF7" i="25"/>
  <c r="DG7" i="25"/>
  <c r="DH7" i="25"/>
  <c r="DI7" i="25"/>
  <c r="DJ7" i="25"/>
  <c r="DK7" i="25"/>
  <c r="DL7" i="25"/>
  <c r="DM7" i="25"/>
  <c r="DN7" i="25"/>
  <c r="DO7" i="25"/>
  <c r="DP7" i="25"/>
  <c r="DQ7" i="25"/>
  <c r="DR7" i="25"/>
  <c r="DS7" i="25"/>
  <c r="DT7" i="25"/>
  <c r="DU7" i="25"/>
  <c r="DA7" i="25"/>
  <c r="CZ7" i="25"/>
  <c r="BO7" i="25"/>
  <c r="BP7" i="25"/>
  <c r="BQ7" i="25"/>
  <c r="BR7" i="25"/>
  <c r="BS7" i="25"/>
  <c r="BT16" i="25" s="1"/>
  <c r="BT7" i="25"/>
  <c r="BU7" i="25"/>
  <c r="BV7" i="25"/>
  <c r="BW7" i="25"/>
  <c r="BX16" i="25" s="1"/>
  <c r="BX7" i="25"/>
  <c r="CH16" i="25"/>
  <c r="CH7" i="25"/>
  <c r="CJ7" i="25"/>
  <c r="CK7" i="25"/>
  <c r="CL7" i="25"/>
  <c r="CM16" i="25" s="1"/>
  <c r="CM7" i="25"/>
  <c r="CS7" i="25"/>
  <c r="CT7" i="25"/>
  <c r="CU7" i="25"/>
  <c r="CV7" i="25"/>
  <c r="CW7" i="25"/>
  <c r="CX7" i="25"/>
  <c r="CY16" i="25" s="1"/>
  <c r="CY7" i="25"/>
  <c r="BA7" i="25"/>
  <c r="BB7" i="25"/>
  <c r="BC7" i="25"/>
  <c r="BD7" i="25"/>
  <c r="BE7" i="25"/>
  <c r="BF7" i="25"/>
  <c r="BG7" i="25"/>
  <c r="BH7" i="25"/>
  <c r="BI7" i="25"/>
  <c r="BJ7" i="25"/>
  <c r="BK7" i="25"/>
  <c r="BL7" i="25"/>
  <c r="BM16" i="25" s="1"/>
  <c r="BM7" i="25"/>
  <c r="AP7" i="25"/>
  <c r="AQ7" i="25"/>
  <c r="AR7" i="25"/>
  <c r="AS7" i="25"/>
  <c r="AT7" i="25"/>
  <c r="AU7" i="25"/>
  <c r="AV7" i="25"/>
  <c r="AW7" i="25"/>
  <c r="AX7" i="25"/>
  <c r="AY7" i="25"/>
  <c r="AZ7" i="25"/>
  <c r="AB7" i="25"/>
  <c r="AC7" i="25"/>
  <c r="AD7" i="25"/>
  <c r="AE7" i="25"/>
  <c r="AF7" i="25"/>
  <c r="AG7" i="25"/>
  <c r="AH7" i="25"/>
  <c r="AI7" i="25"/>
  <c r="AM7" i="25"/>
  <c r="AN7" i="25"/>
  <c r="AO7" i="25"/>
  <c r="EJ15" i="25" l="1"/>
  <c r="EV15" i="25"/>
  <c r="FH15" i="25"/>
  <c r="FT15" i="25"/>
  <c r="GF15" i="25"/>
  <c r="FZ15" i="25"/>
  <c r="FC15" i="25"/>
  <c r="GA15" i="25"/>
  <c r="EF15" i="25"/>
  <c r="ER15" i="25"/>
  <c r="FD15" i="25"/>
  <c r="FP15" i="25"/>
  <c r="GB15" i="25"/>
  <c r="EK15" i="25"/>
  <c r="EW15" i="25"/>
  <c r="FI15" i="25"/>
  <c r="FU15" i="25"/>
  <c r="GG15" i="25"/>
  <c r="EL15" i="25"/>
  <c r="EX15" i="25"/>
  <c r="FJ15" i="25"/>
  <c r="FV15" i="25"/>
  <c r="GH15" i="25"/>
  <c r="EM15" i="25"/>
  <c r="EY15" i="25"/>
  <c r="FK15" i="25"/>
  <c r="FW15" i="25"/>
  <c r="GI15" i="25"/>
  <c r="EN15" i="25"/>
  <c r="EZ15" i="25"/>
  <c r="FL15" i="25"/>
  <c r="FX15" i="25"/>
  <c r="GJ15" i="25"/>
  <c r="EO15" i="25"/>
  <c r="FA15" i="25"/>
  <c r="FM15" i="25"/>
  <c r="FY15" i="25"/>
  <c r="GK15" i="25"/>
  <c r="ED15" i="25"/>
  <c r="EP15" i="25"/>
  <c r="FB15" i="25"/>
  <c r="FN15" i="25"/>
  <c r="EC15" i="25"/>
  <c r="EE15" i="25"/>
  <c r="EQ15" i="25"/>
  <c r="FO15" i="25"/>
  <c r="EH15" i="25"/>
  <c r="ET15" i="25"/>
  <c r="FF15" i="25"/>
  <c r="FR15" i="25"/>
  <c r="GD15" i="25"/>
  <c r="EG15" i="25"/>
  <c r="ES15" i="25"/>
  <c r="FE15" i="25"/>
  <c r="FQ15" i="25"/>
  <c r="GC15" i="25"/>
  <c r="EI15" i="25"/>
  <c r="EU15" i="25"/>
  <c r="FG15" i="25"/>
  <c r="FS15" i="25"/>
  <c r="GE15" i="25"/>
  <c r="GM16" i="25"/>
  <c r="GM9" i="25" s="1"/>
  <c r="GL9" i="25"/>
  <c r="CD15" i="25"/>
  <c r="CI15" i="25"/>
  <c r="CC15" i="25"/>
  <c r="CE15" i="25"/>
  <c r="CF15" i="25"/>
  <c r="AZ16" i="25"/>
  <c r="EB16" i="25"/>
  <c r="DN15" i="25"/>
  <c r="DZ15" i="25"/>
  <c r="DC15" i="25"/>
  <c r="DO15" i="25"/>
  <c r="DB15" i="25"/>
  <c r="DP15" i="25"/>
  <c r="DS15" i="25"/>
  <c r="DH15" i="25"/>
  <c r="DU15" i="25"/>
  <c r="DJ15" i="25"/>
  <c r="DX15" i="25"/>
  <c r="DY15" i="25"/>
  <c r="DD15" i="25"/>
  <c r="DT15" i="25"/>
  <c r="DK15" i="25"/>
  <c r="DL15" i="25"/>
  <c r="DE15" i="25"/>
  <c r="DQ15" i="25"/>
  <c r="DF15" i="25"/>
  <c r="DR15" i="25"/>
  <c r="DG15" i="25"/>
  <c r="DI15" i="25"/>
  <c r="DV15" i="25"/>
  <c r="DW15" i="25"/>
  <c r="DM15" i="25"/>
  <c r="BZ15" i="25"/>
  <c r="CG15" i="25"/>
  <c r="CK15" i="25"/>
  <c r="CJ15" i="25"/>
  <c r="CL15" i="25"/>
  <c r="CM15" i="25"/>
  <c r="BY15" i="25"/>
  <c r="CA15" i="25"/>
  <c r="CB15" i="25"/>
  <c r="CH15" i="25"/>
  <c r="H7" i="25"/>
  <c r="I7" i="25"/>
  <c r="I9" i="25" s="1"/>
  <c r="J7" i="25"/>
  <c r="K7" i="25"/>
  <c r="L7" i="25"/>
  <c r="M16" i="25" s="1"/>
  <c r="M7" i="25"/>
  <c r="P7" i="25"/>
  <c r="Q7" i="25"/>
  <c r="R7" i="25"/>
  <c r="S7" i="25"/>
  <c r="T7" i="25"/>
  <c r="U7" i="25"/>
  <c r="V7" i="25"/>
  <c r="W7" i="25"/>
  <c r="X7" i="25"/>
  <c r="Y16" i="25" s="1"/>
  <c r="Y7" i="25"/>
  <c r="Z7" i="25"/>
  <c r="H9" i="25" l="1"/>
  <c r="CQ13" i="25"/>
  <c r="CR13" i="25"/>
  <c r="CP13" i="25"/>
  <c r="FX13" i="25"/>
  <c r="FX9" i="25" s="1"/>
  <c r="CF13" i="25"/>
  <c r="CF9" i="25" s="1"/>
  <c r="FO13" i="25"/>
  <c r="FO9" i="25" s="1"/>
  <c r="FP13" i="25"/>
  <c r="FP9" i="25" s="1"/>
  <c r="GB13" i="25"/>
  <c r="GB9" i="25" s="1"/>
  <c r="FQ13" i="25"/>
  <c r="FQ9" i="25" s="1"/>
  <c r="GC13" i="25"/>
  <c r="GC9" i="25" s="1"/>
  <c r="FR13" i="25"/>
  <c r="FR9" i="25" s="1"/>
  <c r="GD13" i="25"/>
  <c r="GD9" i="25" s="1"/>
  <c r="FS13" i="25"/>
  <c r="FS9" i="25" s="1"/>
  <c r="FT13" i="25"/>
  <c r="FT9" i="25" s="1"/>
  <c r="CI13" i="25"/>
  <c r="CI9" i="25" s="1"/>
  <c r="FU13" i="25"/>
  <c r="FU9" i="25" s="1"/>
  <c r="CC13" i="25"/>
  <c r="CC9" i="25" s="1"/>
  <c r="FV13" i="25"/>
  <c r="FV9" i="25" s="1"/>
  <c r="CD13" i="25"/>
  <c r="CD9" i="25" s="1"/>
  <c r="FW13" i="25"/>
  <c r="FW9" i="25" s="1"/>
  <c r="CE13" i="25"/>
  <c r="CE9" i="25" s="1"/>
  <c r="FY13" i="25"/>
  <c r="FY9" i="25" s="1"/>
  <c r="GA13" i="25"/>
  <c r="GA9" i="25" s="1"/>
  <c r="FN13" i="25"/>
  <c r="FN9" i="25" s="1"/>
  <c r="FZ13" i="25"/>
  <c r="FZ9" i="25" s="1"/>
  <c r="Z16" i="25"/>
  <c r="FB13" i="25"/>
  <c r="FB9" i="25" s="1"/>
  <c r="EN13" i="25"/>
  <c r="EN9" i="25" s="1"/>
  <c r="EG13" i="25"/>
  <c r="EG9" i="25" s="1"/>
  <c r="EU13" i="25"/>
  <c r="EU9" i="25" s="1"/>
  <c r="FI13" i="25"/>
  <c r="FI9" i="25" s="1"/>
  <c r="U16" i="25"/>
  <c r="T16" i="25"/>
  <c r="O13" i="25"/>
  <c r="O9" i="25" s="1"/>
  <c r="AA13" i="25"/>
  <c r="AA9" i="25" s="1"/>
  <c r="AM13" i="25"/>
  <c r="AM9" i="25" s="1"/>
  <c r="AY13" i="25"/>
  <c r="AY9" i="25" s="1"/>
  <c r="BK13" i="25"/>
  <c r="BK9" i="25" s="1"/>
  <c r="BW13" i="25"/>
  <c r="BW9" i="25" s="1"/>
  <c r="CN13" i="25"/>
  <c r="CN9" i="25" s="1"/>
  <c r="DC13" i="25"/>
  <c r="DC9" i="25" s="1"/>
  <c r="DO13" i="25"/>
  <c r="DO9" i="25" s="1"/>
  <c r="EA13" i="25"/>
  <c r="EA9" i="25" s="1"/>
  <c r="EO13" i="25"/>
  <c r="EO9" i="25" s="1"/>
  <c r="FC13" i="25"/>
  <c r="FC9" i="25" s="1"/>
  <c r="GG13" i="25"/>
  <c r="GG9" i="25" s="1"/>
  <c r="Q13" i="25"/>
  <c r="Q9" i="25" s="1"/>
  <c r="AO13" i="25"/>
  <c r="AO9" i="25" s="1"/>
  <c r="BM13" i="25"/>
  <c r="BM9" i="25" s="1"/>
  <c r="CS13" i="25"/>
  <c r="CS9" i="25" s="1"/>
  <c r="DQ13" i="25"/>
  <c r="DQ9" i="25" s="1"/>
  <c r="EQ13" i="25"/>
  <c r="EQ9" i="25" s="1"/>
  <c r="GI13" i="25"/>
  <c r="GI9" i="25" s="1"/>
  <c r="CU13" i="25"/>
  <c r="CU9" i="25" s="1"/>
  <c r="EE13" i="25"/>
  <c r="EE9" i="25" s="1"/>
  <c r="GK13" i="25"/>
  <c r="GK9" i="25" s="1"/>
  <c r="T13" i="25"/>
  <c r="T9" i="25" s="1"/>
  <c r="BP13" i="25"/>
  <c r="BP9" i="25" s="1"/>
  <c r="DT13" i="25"/>
  <c r="DT9" i="25" s="1"/>
  <c r="BF13" i="25"/>
  <c r="BF9" i="25" s="1"/>
  <c r="CX13" i="25"/>
  <c r="CX9" i="25" s="1"/>
  <c r="EW13" i="25"/>
  <c r="EW9" i="25" s="1"/>
  <c r="AI13" i="25"/>
  <c r="AI9" i="25" s="1"/>
  <c r="BS13" i="25"/>
  <c r="BS9" i="25" s="1"/>
  <c r="DK13" i="25"/>
  <c r="DK9" i="25" s="1"/>
  <c r="EJ13" i="25"/>
  <c r="EJ9" i="25" s="1"/>
  <c r="FL13" i="25"/>
  <c r="FL9" i="25" s="1"/>
  <c r="AV13" i="25"/>
  <c r="AV9" i="25" s="1"/>
  <c r="CK13" i="25"/>
  <c r="CK9" i="25" s="1"/>
  <c r="DX13" i="25"/>
  <c r="DX9" i="25" s="1"/>
  <c r="EY13" i="25"/>
  <c r="EY9" i="25" s="1"/>
  <c r="M13" i="25"/>
  <c r="M9" i="25" s="1"/>
  <c r="AW13" i="25"/>
  <c r="AW9" i="25" s="1"/>
  <c r="CL13" i="25"/>
  <c r="CL9" i="25" s="1"/>
  <c r="DM13" i="25"/>
  <c r="DM9" i="25" s="1"/>
  <c r="EL13" i="25"/>
  <c r="EL9" i="25" s="1"/>
  <c r="GE13" i="25"/>
  <c r="GE9" i="25" s="1"/>
  <c r="P13" i="25"/>
  <c r="P9" i="25" s="1"/>
  <c r="AB13" i="25"/>
  <c r="AB9" i="25" s="1"/>
  <c r="AN13" i="25"/>
  <c r="AN9" i="25" s="1"/>
  <c r="AZ13" i="25"/>
  <c r="AZ9" i="25" s="1"/>
  <c r="BL13" i="25"/>
  <c r="BL9" i="25" s="1"/>
  <c r="BX13" i="25"/>
  <c r="BX9" i="25" s="1"/>
  <c r="CO13" i="25"/>
  <c r="CO9" i="25" s="1"/>
  <c r="DD13" i="25"/>
  <c r="DD9" i="25" s="1"/>
  <c r="DP13" i="25"/>
  <c r="DP9" i="25" s="1"/>
  <c r="EB13" i="25"/>
  <c r="EB9" i="25" s="1"/>
  <c r="EP13" i="25"/>
  <c r="EP9" i="25" s="1"/>
  <c r="FD13" i="25"/>
  <c r="FD9" i="25" s="1"/>
  <c r="GH13" i="25"/>
  <c r="GH9" i="25" s="1"/>
  <c r="AC13" i="25"/>
  <c r="AC9" i="25" s="1"/>
  <c r="BA13" i="25"/>
  <c r="BA9" i="25" s="1"/>
  <c r="BY13" i="25"/>
  <c r="BY9" i="25" s="1"/>
  <c r="DE13" i="25"/>
  <c r="DE9" i="25" s="1"/>
  <c r="EC13" i="25"/>
  <c r="EC9" i="25" s="1"/>
  <c r="FE13" i="25"/>
  <c r="FE9" i="25" s="1"/>
  <c r="CA13" i="25"/>
  <c r="CA9" i="25" s="1"/>
  <c r="DS13" i="25"/>
  <c r="DS9" i="25" s="1"/>
  <c r="FG13" i="25"/>
  <c r="FG9" i="25" s="1"/>
  <c r="BD13" i="25"/>
  <c r="BD9" i="25" s="1"/>
  <c r="CB13" i="25"/>
  <c r="CB9" i="25" s="1"/>
  <c r="EF13" i="25"/>
  <c r="EF9" i="25" s="1"/>
  <c r="AF13" i="25"/>
  <c r="AF9" i="25" s="1"/>
  <c r="CV13" i="25"/>
  <c r="CV9" i="25" s="1"/>
  <c r="ET13" i="25"/>
  <c r="ET9" i="25" s="1"/>
  <c r="AG13" i="25"/>
  <c r="AG9" i="25" s="1"/>
  <c r="AS13" i="25"/>
  <c r="AS9" i="25" s="1"/>
  <c r="BQ13" i="25"/>
  <c r="BQ9" i="25" s="1"/>
  <c r="CG13" i="25"/>
  <c r="CG9" i="25" s="1"/>
  <c r="DI13" i="25"/>
  <c r="DI9" i="25" s="1"/>
  <c r="EH13" i="25"/>
  <c r="EH9" i="25" s="1"/>
  <c r="FJ13" i="25"/>
  <c r="FJ9" i="25" s="1"/>
  <c r="V13" i="25"/>
  <c r="V9" i="25" s="1"/>
  <c r="AT13" i="25"/>
  <c r="AT9" i="25" s="1"/>
  <c r="BR13" i="25"/>
  <c r="BR9" i="25" s="1"/>
  <c r="DJ13" i="25"/>
  <c r="DJ9" i="25" s="1"/>
  <c r="EI13" i="25"/>
  <c r="EI9" i="25" s="1"/>
  <c r="W13" i="25"/>
  <c r="W9" i="25" s="1"/>
  <c r="AU13" i="25"/>
  <c r="AU9" i="25" s="1"/>
  <c r="BG13" i="25"/>
  <c r="BG9" i="25" s="1"/>
  <c r="CJ13" i="25"/>
  <c r="CJ9" i="25" s="1"/>
  <c r="CY13" i="25"/>
  <c r="CY9" i="25" s="1"/>
  <c r="DW13" i="25"/>
  <c r="DW9" i="25" s="1"/>
  <c r="EX13" i="25"/>
  <c r="EX9" i="25" s="1"/>
  <c r="X13" i="25"/>
  <c r="X9" i="25" s="1"/>
  <c r="AJ13" i="25"/>
  <c r="AJ9" i="25" s="1"/>
  <c r="BH13" i="25"/>
  <c r="BH9" i="25" s="1"/>
  <c r="BT13" i="25"/>
  <c r="BT9" i="25" s="1"/>
  <c r="CZ13" i="25"/>
  <c r="CZ9" i="25" s="1"/>
  <c r="DL13" i="25"/>
  <c r="DL9" i="25" s="1"/>
  <c r="EK13" i="25"/>
  <c r="EK9" i="25" s="1"/>
  <c r="FM13" i="25"/>
  <c r="FM9" i="25" s="1"/>
  <c r="Y13" i="25"/>
  <c r="Y9" i="25" s="1"/>
  <c r="AK13" i="25"/>
  <c r="AK9" i="25" s="1"/>
  <c r="BI13" i="25"/>
  <c r="BI9" i="25" s="1"/>
  <c r="BU13" i="25"/>
  <c r="BU9" i="25" s="1"/>
  <c r="DA13" i="25"/>
  <c r="DA9" i="25" s="1"/>
  <c r="DY13" i="25"/>
  <c r="DY9" i="25" s="1"/>
  <c r="EZ13" i="25"/>
  <c r="EZ9" i="25" s="1"/>
  <c r="J13" i="25"/>
  <c r="J9" i="25" s="1"/>
  <c r="R13" i="25"/>
  <c r="R9" i="25" s="1"/>
  <c r="AD13" i="25"/>
  <c r="AD9" i="25" s="1"/>
  <c r="AP13" i="25"/>
  <c r="AP9" i="25" s="1"/>
  <c r="BB13" i="25"/>
  <c r="BB9" i="25" s="1"/>
  <c r="BN13" i="25"/>
  <c r="BN9" i="25" s="1"/>
  <c r="BZ13" i="25"/>
  <c r="BZ9" i="25" s="1"/>
  <c r="CT13" i="25"/>
  <c r="CT9" i="25" s="1"/>
  <c r="DF13" i="25"/>
  <c r="DF9" i="25" s="1"/>
  <c r="DR13" i="25"/>
  <c r="DR9" i="25" s="1"/>
  <c r="ED13" i="25"/>
  <c r="ED9" i="25" s="1"/>
  <c r="ER13" i="25"/>
  <c r="ER9" i="25" s="1"/>
  <c r="FF13" i="25"/>
  <c r="FF9" i="25" s="1"/>
  <c r="GJ13" i="25"/>
  <c r="GJ9" i="25" s="1"/>
  <c r="K13" i="25"/>
  <c r="K9" i="25" s="1"/>
  <c r="S13" i="25"/>
  <c r="S9" i="25" s="1"/>
  <c r="AE13" i="25"/>
  <c r="AE9" i="25" s="1"/>
  <c r="AQ13" i="25"/>
  <c r="AQ9" i="25" s="1"/>
  <c r="BC13" i="25"/>
  <c r="BC9" i="25" s="1"/>
  <c r="BO13" i="25"/>
  <c r="BO9" i="25" s="1"/>
  <c r="DG13" i="25"/>
  <c r="DG9" i="25" s="1"/>
  <c r="ES13" i="25"/>
  <c r="ES9" i="25" s="1"/>
  <c r="L13" i="25"/>
  <c r="L9" i="25" s="1"/>
  <c r="AR13" i="25"/>
  <c r="AR9" i="25" s="1"/>
  <c r="DH13" i="25"/>
  <c r="DH9" i="25" s="1"/>
  <c r="FH13" i="25"/>
  <c r="FH9" i="25" s="1"/>
  <c r="U13" i="25"/>
  <c r="U9" i="25" s="1"/>
  <c r="BE13" i="25"/>
  <c r="BE9" i="25" s="1"/>
  <c r="CW13" i="25"/>
  <c r="CW9" i="25" s="1"/>
  <c r="DU13" i="25"/>
  <c r="DU9" i="25" s="1"/>
  <c r="EV13" i="25"/>
  <c r="EV9" i="25" s="1"/>
  <c r="AH13" i="25"/>
  <c r="AH9" i="25" s="1"/>
  <c r="CH13" i="25"/>
  <c r="CH9" i="25" s="1"/>
  <c r="DV13" i="25"/>
  <c r="DV9" i="25" s="1"/>
  <c r="FK13" i="25"/>
  <c r="FK9" i="25" s="1"/>
  <c r="Z13" i="25"/>
  <c r="AX13" i="25"/>
  <c r="AX9" i="25" s="1"/>
  <c r="AL13" i="25"/>
  <c r="AL9" i="25" s="1"/>
  <c r="BV13" i="25"/>
  <c r="BV9" i="25" s="1"/>
  <c r="CM13" i="25"/>
  <c r="CM9" i="25" s="1"/>
  <c r="DB13" i="25"/>
  <c r="DB9" i="25" s="1"/>
  <c r="DN13" i="25"/>
  <c r="DN9" i="25" s="1"/>
  <c r="DZ13" i="25"/>
  <c r="DZ9" i="25" s="1"/>
  <c r="N13" i="25"/>
  <c r="N9" i="25" s="1"/>
  <c r="BJ13" i="25"/>
  <c r="BJ9" i="25" s="1"/>
  <c r="EM13" i="25"/>
  <c r="EM9" i="25" s="1"/>
  <c r="FA13" i="25"/>
  <c r="FA9" i="25" s="1"/>
  <c r="GF13" i="25"/>
  <c r="GF9" i="25" s="1"/>
  <c r="Z9" i="25"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<sst xmlns="http://schemas.openxmlformats.org/spreadsheetml/2006/main" count="884" uniqueCount="419">
  <si>
    <t>枚</t>
    <rPh sb="0" eb="1">
      <t>マイ</t>
    </rPh>
    <phoneticPr fontId="2"/>
  </si>
  <si>
    <t>kg</t>
    <phoneticPr fontId="2"/>
  </si>
  <si>
    <t>　</t>
  </si>
  <si>
    <t>枚数</t>
    <rPh sb="0" eb="2">
      <t>マイスウ</t>
    </rPh>
    <phoneticPr fontId="2"/>
  </si>
  <si>
    <t>5.収集運搬は外部委託している</t>
  </si>
  <si>
    <t>本調査票では、用語を以下の通り定義します。</t>
    <rPh sb="0" eb="4">
      <t>ホンチョウサヒョウ</t>
    </rPh>
    <rPh sb="7" eb="9">
      <t>ヨウゴ</t>
    </rPh>
    <rPh sb="10" eb="12">
      <t>イカ</t>
    </rPh>
    <rPh sb="13" eb="14">
      <t>トオ</t>
    </rPh>
    <rPh sb="15" eb="17">
      <t>テイギ</t>
    </rPh>
    <phoneticPr fontId="2"/>
  </si>
  <si>
    <t>⇒基本情報へ戻る</t>
    <rPh sb="1" eb="5">
      <t>キホンジョウホウ</t>
    </rPh>
    <rPh sb="6" eb="7">
      <t>モド</t>
    </rPh>
    <phoneticPr fontId="2"/>
  </si>
  <si>
    <t>回答</t>
    <rPh sb="0" eb="2">
      <t>カイトウ</t>
    </rPh>
    <phoneticPr fontId="2"/>
  </si>
  <si>
    <t>1.</t>
    <phoneticPr fontId="2"/>
  </si>
  <si>
    <t>2.</t>
  </si>
  <si>
    <t>3.</t>
  </si>
  <si>
    <t>4.</t>
  </si>
  <si>
    <t>5.</t>
  </si>
  <si>
    <t>6.</t>
  </si>
  <si>
    <t>7.</t>
  </si>
  <si>
    <t>8.</t>
  </si>
  <si>
    <t>5.</t>
    <phoneticPr fontId="2"/>
  </si>
  <si>
    <t>4.</t>
    <phoneticPr fontId="2"/>
  </si>
  <si>
    <t>設問</t>
    <rPh sb="0" eb="2">
      <t>セツモン</t>
    </rPh>
    <phoneticPr fontId="17"/>
  </si>
  <si>
    <t>集計用
（グレーアウト無効）</t>
    <rPh sb="0" eb="3">
      <t>シュウケイヨウ</t>
    </rPh>
    <rPh sb="11" eb="13">
      <t>ムコウ</t>
    </rPh>
    <phoneticPr fontId="17"/>
  </si>
  <si>
    <t>基本情報</t>
    <rPh sb="0" eb="2">
      <t>キホン</t>
    </rPh>
    <rPh sb="2" eb="4">
      <t>ジョウホウ</t>
    </rPh>
    <phoneticPr fontId="17"/>
  </si>
  <si>
    <t>6.</t>
    <phoneticPr fontId="2"/>
  </si>
  <si>
    <t>7.</t>
    <phoneticPr fontId="2"/>
  </si>
  <si>
    <t>１週間未満</t>
    <rPh sb="1" eb="5">
      <t>シュウカンミマン</t>
    </rPh>
    <phoneticPr fontId="2"/>
  </si>
  <si>
    <t>建造物や家屋・発電所の所有者と契約した、大手建設会社や大規模事業の主幹業者と契約している</t>
    <phoneticPr fontId="2"/>
  </si>
  <si>
    <t>建造物や家屋・発電所の所有者と直接契約している</t>
    <phoneticPr fontId="2"/>
  </si>
  <si>
    <t>その他（以下に内容を記入してください）</t>
    <phoneticPr fontId="2"/>
  </si>
  <si>
    <t>住宅など建物の屋根に架台設置された太陽光パネル</t>
    <phoneticPr fontId="2"/>
  </si>
  <si>
    <t>建物の屋根材や外壁材と一体化した太陽光パネル</t>
    <phoneticPr fontId="2"/>
  </si>
  <si>
    <t>その他（以下に内容を記入してください）</t>
    <rPh sb="2" eb="3">
      <t>タ</t>
    </rPh>
    <phoneticPr fontId="2"/>
  </si>
  <si>
    <t>件</t>
    <rPh sb="0" eb="1">
      <t>ケン</t>
    </rPh>
    <phoneticPr fontId="2"/>
  </si>
  <si>
    <t>重量</t>
    <rPh sb="0" eb="2">
      <t>ジュウリョウ</t>
    </rPh>
    <phoneticPr fontId="2"/>
  </si>
  <si>
    <t>その他（以下に状態を記入してください）</t>
    <phoneticPr fontId="2"/>
  </si>
  <si>
    <t>ゼネコン</t>
  </si>
  <si>
    <t>住宅メーカー</t>
  </si>
  <si>
    <t>保険会社</t>
  </si>
  <si>
    <t>リユース事業者</t>
  </si>
  <si>
    <t>その他（具体的な内容を以下に記入してください）</t>
    <phoneticPr fontId="2"/>
  </si>
  <si>
    <t>2.</t>
    <phoneticPr fontId="2"/>
  </si>
  <si>
    <t>3.</t>
    <phoneticPr fontId="2"/>
  </si>
  <si>
    <t>処理先（搬出先）は、あらかじめ依頼元から指定されている。</t>
    <phoneticPr fontId="2"/>
  </si>
  <si>
    <t>処理先（搬出先）は、貴社から依頼元に提案のうえ、決定している。</t>
    <phoneticPr fontId="2"/>
  </si>
  <si>
    <t>【解体・撤去全般に関する質問】</t>
    <phoneticPr fontId="2"/>
  </si>
  <si>
    <t>【収集・運搬に関する質問】</t>
    <phoneticPr fontId="2"/>
  </si>
  <si>
    <t>太陽光パネル単独（アルミフレーム付き）</t>
  </si>
  <si>
    <t>太陽光パネル単独（アルミフレーム取外し済）</t>
  </si>
  <si>
    <t>スクラップごみ（金属系）</t>
  </si>
  <si>
    <t>他撤去物（建築系）と混載</t>
  </si>
  <si>
    <t>１ヶ月以上３ヶ月未満</t>
    <rPh sb="2" eb="3">
      <t>ゲツ</t>
    </rPh>
    <rPh sb="3" eb="5">
      <t>イジョウ</t>
    </rPh>
    <rPh sb="8" eb="10">
      <t>ミマン</t>
    </rPh>
    <phoneticPr fontId="2"/>
  </si>
  <si>
    <t>１週間以上１ヶ月未満</t>
    <rPh sb="1" eb="5">
      <t>シュウカンイジョウ</t>
    </rPh>
    <rPh sb="7" eb="10">
      <t>ゲツミマン</t>
    </rPh>
    <phoneticPr fontId="2"/>
  </si>
  <si>
    <t>３ヶ月以上６ヶ月未満</t>
    <rPh sb="2" eb="3">
      <t>ゲツ</t>
    </rPh>
    <rPh sb="3" eb="5">
      <t>イジョウ</t>
    </rPh>
    <rPh sb="7" eb="8">
      <t>ゲツ</t>
    </rPh>
    <rPh sb="8" eb="10">
      <t>ミマン</t>
    </rPh>
    <phoneticPr fontId="2"/>
  </si>
  <si>
    <t>６ヶ月以上</t>
    <rPh sb="2" eb="3">
      <t>ゲツ</t>
    </rPh>
    <rPh sb="3" eb="5">
      <t>イジョウ</t>
    </rPh>
    <phoneticPr fontId="2"/>
  </si>
  <si>
    <t>受託予定</t>
    <phoneticPr fontId="2"/>
  </si>
  <si>
    <t>以上でアンケート調査は終了です。御協力ありがとうございました。</t>
    <phoneticPr fontId="2"/>
  </si>
  <si>
    <t>御回答者様情報　以下枠内の御記入をお願いします。</t>
    <phoneticPr fontId="2"/>
  </si>
  <si>
    <t>会社名 / 事業所名</t>
    <rPh sb="0" eb="3">
      <t>カイシャメイ</t>
    </rPh>
    <rPh sb="6" eb="9">
      <t>ジギョウショ</t>
    </rPh>
    <rPh sb="9" eb="10">
      <t>メイ</t>
    </rPh>
    <phoneticPr fontId="2"/>
  </si>
  <si>
    <t>御担当部署</t>
    <rPh sb="0" eb="3">
      <t>ゴタントウ</t>
    </rPh>
    <rPh sb="3" eb="5">
      <t>ブショ</t>
    </rPh>
    <phoneticPr fontId="2"/>
  </si>
  <si>
    <t>御担当者名</t>
    <rPh sb="0" eb="4">
      <t>ゴタントウシャ</t>
    </rPh>
    <rPh sb="4" eb="5">
      <t>メイ</t>
    </rPh>
    <phoneticPr fontId="2"/>
  </si>
  <si>
    <t>電話番号</t>
    <phoneticPr fontId="2"/>
  </si>
  <si>
    <t>メール
アドレス</t>
    <phoneticPr fontId="2"/>
  </si>
  <si>
    <t>問1-1</t>
    <rPh sb="0" eb="1">
      <t>トイ</t>
    </rPh>
    <phoneticPr fontId="2"/>
  </si>
  <si>
    <t>問1-2</t>
    <rPh sb="0" eb="1">
      <t>トイ</t>
    </rPh>
    <phoneticPr fontId="2"/>
  </si>
  <si>
    <t>問1-3</t>
    <rPh sb="0" eb="1">
      <t>トイ</t>
    </rPh>
    <phoneticPr fontId="2"/>
  </si>
  <si>
    <t>問1-4</t>
    <rPh sb="0" eb="1">
      <t>トイ</t>
    </rPh>
    <phoneticPr fontId="2"/>
  </si>
  <si>
    <t>問1-5</t>
    <rPh sb="0" eb="1">
      <t>トイ</t>
    </rPh>
    <phoneticPr fontId="2"/>
  </si>
  <si>
    <t>問1-6</t>
    <rPh sb="0" eb="1">
      <t>トイ</t>
    </rPh>
    <phoneticPr fontId="2"/>
  </si>
  <si>
    <t>問1-7</t>
    <rPh sb="0" eb="1">
      <t>トイ</t>
    </rPh>
    <phoneticPr fontId="2"/>
  </si>
  <si>
    <t>問1-8</t>
    <rPh sb="0" eb="1">
      <t>トイ</t>
    </rPh>
    <phoneticPr fontId="2"/>
  </si>
  <si>
    <t>問1-9</t>
    <rPh sb="0" eb="1">
      <t>トイ</t>
    </rPh>
    <phoneticPr fontId="2"/>
  </si>
  <si>
    <t>問1-13</t>
    <rPh sb="0" eb="1">
      <t>トイ</t>
    </rPh>
    <phoneticPr fontId="2"/>
  </si>
  <si>
    <t>問2-1</t>
    <phoneticPr fontId="2"/>
  </si>
  <si>
    <t>問3-1</t>
    <rPh sb="0" eb="1">
      <t>トイ</t>
    </rPh>
    <phoneticPr fontId="2"/>
  </si>
  <si>
    <t>問3-4</t>
    <rPh sb="0" eb="1">
      <t>トイ</t>
    </rPh>
    <phoneticPr fontId="2"/>
  </si>
  <si>
    <t>問4</t>
    <rPh sb="0" eb="1">
      <t>トイ</t>
    </rPh>
    <phoneticPr fontId="2"/>
  </si>
  <si>
    <t>【今後の受託予定に関する質問】</t>
    <rPh sb="1" eb="3">
      <t>コンゴ</t>
    </rPh>
    <rPh sb="4" eb="8">
      <t>ジュタクヨテイ</t>
    </rPh>
    <phoneticPr fontId="2"/>
  </si>
  <si>
    <t>受託不可（以下に理由を記入してください）</t>
    <phoneticPr fontId="2"/>
  </si>
  <si>
    <r>
      <t>太陽光パネル単体で取り外したことがある</t>
    </r>
    <r>
      <rPr>
        <b/>
        <u/>
        <sz val="11"/>
        <rFont val="Meiryo UI"/>
        <family val="3"/>
        <charset val="128"/>
      </rPr>
      <t>→問1-2に進んでください。</t>
    </r>
    <phoneticPr fontId="2"/>
  </si>
  <si>
    <r>
      <t>建造物や家屋の解体と同時に太陽光パネルを取り外したことがある</t>
    </r>
    <r>
      <rPr>
        <b/>
        <u/>
        <sz val="11"/>
        <rFont val="Meiryo UI"/>
        <family val="3"/>
        <charset val="128"/>
      </rPr>
      <t>→問1-2に進んでください。</t>
    </r>
    <phoneticPr fontId="2"/>
  </si>
  <si>
    <r>
      <t>太陽光パネルを取り外したことがない</t>
    </r>
    <r>
      <rPr>
        <b/>
        <u/>
        <sz val="11"/>
        <rFont val="Meiryo UI"/>
        <family val="3"/>
        <charset val="128"/>
      </rPr>
      <t>→問4に進んでください。</t>
    </r>
    <phoneticPr fontId="2"/>
  </si>
  <si>
    <t xml:space="preserve">平地に設置されていた太陽光パネル </t>
    <phoneticPr fontId="2"/>
  </si>
  <si>
    <t>1.～3.のうち、発電容量1MW以上の大規模太陽光発電設備で、今回取り外した枚数が1,000枚未満の排出</t>
    <phoneticPr fontId="2"/>
  </si>
  <si>
    <t>災害等（地震、台風、豪雨、豪雪、落雷等の異常な自然現象、事故、火災等）によって使用できなくなった太陽光パネル</t>
    <phoneticPr fontId="2"/>
  </si>
  <si>
    <t>1.～3.のうち、発電容量1MW以上の大規模太陽光発電設備で、今回取り外した枚数が1,000枚以上のもの
※複数該当する場合、最も取り外し枚数が多かった案件について記入してください</t>
    <phoneticPr fontId="2"/>
  </si>
  <si>
    <t>1.～3.の総計（不明な場合は、「0」を記入してください。）</t>
    <phoneticPr fontId="2"/>
  </si>
  <si>
    <t>うち単純破砕事業者への引渡し</t>
    <phoneticPr fontId="2"/>
  </si>
  <si>
    <t>うちリユース事業者への引渡し</t>
    <phoneticPr fontId="2"/>
  </si>
  <si>
    <t>その他・処理先不明（以下に引渡し先・把握内容を記入してください）</t>
    <phoneticPr fontId="2"/>
  </si>
  <si>
    <t>引渡し先の名称（事業者名等）</t>
    <phoneticPr fontId="2"/>
  </si>
  <si>
    <t>新古品</t>
    <phoneticPr fontId="2"/>
  </si>
  <si>
    <t>不良品/故障品</t>
    <phoneticPr fontId="2"/>
  </si>
  <si>
    <t>災害等（地震、台風、豪雨、豪雪、落雷等の異常な自然現象、事故、火災等）によるもの</t>
    <phoneticPr fontId="2"/>
  </si>
  <si>
    <t>目的を終了したもの</t>
    <phoneticPr fontId="2"/>
  </si>
  <si>
    <t>9.</t>
  </si>
  <si>
    <t>10.</t>
  </si>
  <si>
    <t>11.</t>
  </si>
  <si>
    <t>12.</t>
    <phoneticPr fontId="2"/>
  </si>
  <si>
    <t>発電事業者（１回あたりの取り外し量が1,000枚以上）</t>
  </si>
  <si>
    <t>発電事業者（１回あたりの取り外し量が1,000枚未満）</t>
  </si>
  <si>
    <t>電気工事事業者</t>
  </si>
  <si>
    <t>保守・管理業者（太陽光パネルの運用管理を行う事業者）</t>
  </si>
  <si>
    <t>パネルメーカー</t>
  </si>
  <si>
    <t>卸売事業者・販売事業者（輸入事業者を含む）</t>
  </si>
  <si>
    <t>中古品の売買仲介・転売事業者</t>
  </si>
  <si>
    <t>屋根置き・小規模（10kW未満（主に住宅用））</t>
  </si>
  <si>
    <t>屋根置き・中規模以上（10kW以上（主に事業用））</t>
  </si>
  <si>
    <t>地上設置・小規模（50kW未満）</t>
  </si>
  <si>
    <t>地上設置・中規模（50kW以上１MW未満）</t>
  </si>
  <si>
    <t>地上設置・大規模（１MW以上）</t>
  </si>
  <si>
    <t>取り外し工事費用（税抜、円/kg）</t>
    <phoneticPr fontId="2"/>
  </si>
  <si>
    <t>処理費や収集運搬費用等の料金が安い事業者を選定している。</t>
    <phoneticPr fontId="2"/>
  </si>
  <si>
    <t>貴社との取引実績を有する事業者を選定している。</t>
    <phoneticPr fontId="2"/>
  </si>
  <si>
    <t>問1-11</t>
    <rPh sb="0" eb="1">
      <t>トイ</t>
    </rPh>
    <phoneticPr fontId="2"/>
  </si>
  <si>
    <t>PVリサイクル.com「リサイクル事業者一覧」</t>
    <phoneticPr fontId="2"/>
  </si>
  <si>
    <t>JPEA「適正処理（リサイクル）の可能な産業廃棄物中間処理業者名 一覧表」</t>
    <phoneticPr fontId="2"/>
  </si>
  <si>
    <t>問1-12</t>
    <rPh sb="0" eb="1">
      <t>トイ</t>
    </rPh>
    <phoneticPr fontId="2"/>
  </si>
  <si>
    <t>産業廃棄物管理票は紙で交付し、上記の記載を行っている。</t>
    <phoneticPr fontId="2"/>
  </si>
  <si>
    <t>産業廃棄物管理票は電子で交付し、上記の記載を行っている。</t>
    <phoneticPr fontId="2"/>
  </si>
  <si>
    <t>まとめて受注したことがある</t>
    <phoneticPr fontId="2"/>
  </si>
  <si>
    <t>まとめて受注したことはない</t>
    <phoneticPr fontId="2"/>
  </si>
  <si>
    <t>【解体・撤去後の保管に関する質問】</t>
    <phoneticPr fontId="2"/>
  </si>
  <si>
    <t>本調査における「保管」とは、取り外した太陽光パネルを、処理先へ引き渡すまでの間、現場内や自社施設等に一定期間留め置くことを指します。ただし、当日中の積込み待ちや搬出待ちは含みません。</t>
    <phoneticPr fontId="2"/>
  </si>
  <si>
    <r>
      <t>保管したことがある　</t>
    </r>
    <r>
      <rPr>
        <b/>
        <u/>
        <sz val="11"/>
        <rFont val="Meiryo UI"/>
        <family val="3"/>
        <charset val="128"/>
      </rPr>
      <t>→問2-2に進んでください</t>
    </r>
    <phoneticPr fontId="2"/>
  </si>
  <si>
    <r>
      <t>保管したことはない　</t>
    </r>
    <r>
      <rPr>
        <b/>
        <u/>
        <sz val="11"/>
        <rFont val="Meiryo UI"/>
        <family val="3"/>
        <charset val="128"/>
      </rPr>
      <t>→問3-1に進んでください</t>
    </r>
    <phoneticPr fontId="2"/>
  </si>
  <si>
    <t>問2-2</t>
    <phoneticPr fontId="2"/>
  </si>
  <si>
    <t>日間</t>
    <rPh sb="0" eb="1">
      <t>ヒ</t>
    </rPh>
    <rPh sb="1" eb="2">
      <t>アイダ</t>
    </rPh>
    <phoneticPr fontId="2"/>
  </si>
  <si>
    <t>保管重量(kg)</t>
    <phoneticPr fontId="2"/>
  </si>
  <si>
    <t>保管枚数（枚）</t>
    <phoneticPr fontId="2"/>
  </si>
  <si>
    <t>保管期間（日）</t>
  </si>
  <si>
    <t>回答例</t>
    <rPh sb="0" eb="3">
      <t>カイトウレイ</t>
    </rPh>
    <phoneticPr fontId="2"/>
  </si>
  <si>
    <t>枚</t>
    <phoneticPr fontId="2"/>
  </si>
  <si>
    <t>日間</t>
    <phoneticPr fontId="2"/>
  </si>
  <si>
    <t>問2-3</t>
    <phoneticPr fontId="2"/>
  </si>
  <si>
    <t>集約することで運搬費用を抑えるため</t>
    <phoneticPr fontId="2"/>
  </si>
  <si>
    <t>対応可能な処理先を見つけることに時間を要したため</t>
    <phoneticPr fontId="2"/>
  </si>
  <si>
    <t>リユースや転売を検討しているため</t>
    <phoneticPr fontId="2"/>
  </si>
  <si>
    <r>
      <t>自社で収集・運搬している　</t>
    </r>
    <r>
      <rPr>
        <b/>
        <u/>
        <sz val="11"/>
        <rFont val="Meiryo UI"/>
        <family val="3"/>
        <charset val="128"/>
      </rPr>
      <t>→問3-2に進んでください</t>
    </r>
    <phoneticPr fontId="2"/>
  </si>
  <si>
    <r>
      <t>外部の収集運搬事業者に委託している　</t>
    </r>
    <r>
      <rPr>
        <b/>
        <u/>
        <sz val="11"/>
        <rFont val="Meiryo UI"/>
        <family val="3"/>
        <charset val="128"/>
      </rPr>
      <t>→問3-2に進んでください</t>
    </r>
    <phoneticPr fontId="2"/>
  </si>
  <si>
    <r>
      <t>案件により自社実施と外部委託の両方がある　</t>
    </r>
    <r>
      <rPr>
        <b/>
        <u/>
        <sz val="11"/>
        <rFont val="Meiryo UI"/>
        <family val="3"/>
        <charset val="128"/>
      </rPr>
      <t>→問3-2に進んでください</t>
    </r>
    <phoneticPr fontId="2"/>
  </si>
  <si>
    <r>
      <t>収集・運搬には関与していない　</t>
    </r>
    <r>
      <rPr>
        <b/>
        <u/>
        <sz val="11"/>
        <rFont val="Meiryo UI"/>
        <family val="3"/>
        <charset val="128"/>
      </rPr>
      <t>→問4に進んでください</t>
    </r>
    <phoneticPr fontId="2"/>
  </si>
  <si>
    <r>
      <t>その他（以下に内容を記入してください）　</t>
    </r>
    <r>
      <rPr>
        <b/>
        <u/>
        <sz val="11"/>
        <rFont val="Meiryo UI"/>
        <family val="3"/>
        <charset val="128"/>
      </rPr>
      <t>→問4に進んでください</t>
    </r>
    <phoneticPr fontId="2"/>
  </si>
  <si>
    <t>問3-2</t>
    <rPh sb="0" eb="1">
      <t>トイ</t>
    </rPh>
    <phoneticPr fontId="2"/>
  </si>
  <si>
    <t xml:space="preserve">	その他（具体的な理由を以下に記入してください</t>
    <rPh sb="9" eb="11">
      <t>リユウ</t>
    </rPh>
    <phoneticPr fontId="2"/>
  </si>
  <si>
    <t>年度</t>
    <rPh sb="0" eb="2">
      <t>ネンド</t>
    </rPh>
    <phoneticPr fontId="2"/>
  </si>
  <si>
    <t>収集運搬枚数(枚)</t>
    <rPh sb="7" eb="8">
      <t>マイ</t>
    </rPh>
    <phoneticPr fontId="2"/>
  </si>
  <si>
    <t>円</t>
    <rPh sb="0" eb="1">
      <t>エン</t>
    </rPh>
    <phoneticPr fontId="2"/>
  </si>
  <si>
    <t>km</t>
    <phoneticPr fontId="2"/>
  </si>
  <si>
    <t>問3-3</t>
    <rPh sb="0" eb="1">
      <t>トイ</t>
    </rPh>
    <phoneticPr fontId="2"/>
  </si>
  <si>
    <t>その他（具体的な内容を以下に記入してください）</t>
  </si>
  <si>
    <t>自社で排出場所から直接搬入</t>
  </si>
  <si>
    <t>保管・集約後に自社で搬入</t>
  </si>
  <si>
    <t>複数現場を巡回して自社で回収</t>
  </si>
  <si>
    <t>他廃棄物と混載して自社で運搬</t>
  </si>
  <si>
    <t>収集運搬は外部委託している</t>
  </si>
  <si>
    <t>問2-1</t>
    <rPh sb="0" eb="1">
      <t>トイ</t>
    </rPh>
    <phoneticPr fontId="2"/>
  </si>
  <si>
    <t>問2-2</t>
    <rPh sb="0" eb="1">
      <t>トイ</t>
    </rPh>
    <phoneticPr fontId="2"/>
  </si>
  <si>
    <t>問2-3</t>
    <rPh sb="0" eb="1">
      <t>トイ</t>
    </rPh>
    <phoneticPr fontId="2"/>
  </si>
  <si>
    <t>チェックシート</t>
    <phoneticPr fontId="17"/>
  </si>
  <si>
    <t>1.住宅など建物の屋根に架台設置された太陽光パネル</t>
  </si>
  <si>
    <t>2.建物の屋根材や外壁材と一体化した太陽光パネル</t>
  </si>
  <si>
    <t>1.JPEA「適正処理（リサイクル）の可能な産業廃棄物中間処理業者名 一覧表」</t>
  </si>
  <si>
    <t>2.PVリサイクル.com「リサイクル事業者一覧」</t>
  </si>
  <si>
    <t>その他の内容</t>
    <rPh sb="2" eb="3">
      <t>タ</t>
    </rPh>
    <rPh sb="4" eb="6">
      <t>ナイヨウ</t>
    </rPh>
    <phoneticPr fontId="17"/>
  </si>
  <si>
    <t>新古品</t>
  </si>
  <si>
    <t>不良品/故障品</t>
  </si>
  <si>
    <t>目的を終了したもの</t>
  </si>
  <si>
    <t>保管重量(kg)</t>
  </si>
  <si>
    <t>保管枚数（枚）</t>
  </si>
  <si>
    <t>要確認箇所</t>
    <rPh sb="0" eb="1">
      <t>ヨウ</t>
    </rPh>
    <rPh sb="1" eb="3">
      <t>カクニン</t>
    </rPh>
    <rPh sb="3" eb="5">
      <t>カショ</t>
    </rPh>
    <phoneticPr fontId="17"/>
  </si>
  <si>
    <t>修正不可理由</t>
    <rPh sb="0" eb="2">
      <t>シュウセイ</t>
    </rPh>
    <rPh sb="2" eb="4">
      <t>フカ</t>
    </rPh>
    <rPh sb="4" eb="6">
      <t>リユウ</t>
    </rPh>
    <phoneticPr fontId="17"/>
  </si>
  <si>
    <t>Raw</t>
  </si>
  <si>
    <t>電話番号</t>
  </si>
  <si>
    <t>メール
アドレス</t>
  </si>
  <si>
    <t>1.太陽光パネル単体で取り外したことがある→問1-2に進んでください。</t>
  </si>
  <si>
    <t>2.建造物や家屋の解体と同時に太陽光パネルを取り外したことがある→問1-2に進んでください。</t>
  </si>
  <si>
    <t>3.太陽光パネルを取り外したことがない→問4に進んでください。</t>
  </si>
  <si>
    <t>1.建造物や家屋・発電所の所有者と直接契約している</t>
  </si>
  <si>
    <t>2.建造物や家屋・発電所の所有者と契約した、大手建設会社や大規模事業の主幹業者と契約している</t>
  </si>
  <si>
    <t>3.その他（以下に内容を記入してください）</t>
  </si>
  <si>
    <t xml:space="preserve">3.平地に設置されていた太陽光パネル </t>
  </si>
  <si>
    <t>4.1.～3.のうち、発電容量1MW以上の大規模太陽光発電設備で、今回取り外した枚数が1,000枚以上のもの
※複数該当する場合、最も取り外し枚数が多かった案件について記入してください</t>
  </si>
  <si>
    <t>5.1.～3.のうち、発電容量1MW以上の大規模太陽光発電設備で、今回取り外した枚数が1,000枚未満の排出</t>
  </si>
  <si>
    <t>6.災害等（地震、台風、豪雨、豪雪、落雷等の異常な自然現象、事故、火災等）によって使用できなくなった太陽光パネル</t>
  </si>
  <si>
    <t>7.その他（以下に内容を記入してください）</t>
    <phoneticPr fontId="2"/>
  </si>
  <si>
    <t>1.～3.の総計</t>
    <phoneticPr fontId="2"/>
  </si>
  <si>
    <t>うち単純破砕事業者への引渡し</t>
  </si>
  <si>
    <t>事業者名等</t>
    <rPh sb="0" eb="5">
      <t>ジギョウシャメイトウ</t>
    </rPh>
    <phoneticPr fontId="2"/>
  </si>
  <si>
    <t>災害等（地震、台風、豪雨、豪雪、落雷等の異常な自然現象、事故、火災等）によるもの</t>
  </si>
  <si>
    <t>その他（以下に状態を記入してください）</t>
  </si>
  <si>
    <t>1.発電事業者（１回あたりの取り外し量が1,000枚以上）</t>
  </si>
  <si>
    <t>2.発電事業者（１回あたりの取り外し量が1,000枚未満）</t>
  </si>
  <si>
    <t>3.電気工事事業者</t>
  </si>
  <si>
    <t>4.保守・管理業者（太陽光パネルの運用管理を行う事業者）</t>
  </si>
  <si>
    <t>5.ゼネコン</t>
  </si>
  <si>
    <t>6.住宅メーカー</t>
  </si>
  <si>
    <t>7.パネルメーカー</t>
  </si>
  <si>
    <t>8.卸売事業者・販売事業者（輸入事業者を含む）</t>
  </si>
  <si>
    <t>9.リユース事業者</t>
  </si>
  <si>
    <t>10.中古品の売買仲介・転売事業者</t>
  </si>
  <si>
    <t>11.保険会社</t>
  </si>
  <si>
    <t>12.その他（以下に内容を記入してください）</t>
  </si>
  <si>
    <t>1.屋根置き・小規模（10kW未満（主に住宅用））</t>
  </si>
  <si>
    <t>2.屋根置き・中規模以上（10kW以上（主に事業用））</t>
  </si>
  <si>
    <t>3.地上設置・小規模（50kW未満）</t>
  </si>
  <si>
    <t>4.地上設置・中規模（50kW以上１MW未満）</t>
  </si>
  <si>
    <t>5.地上設置・大規模（１MW以上）</t>
  </si>
  <si>
    <t>6.その他（具体的な内容を以下に記入してください）</t>
  </si>
  <si>
    <t>（税抜、円/kg）</t>
    <phoneticPr fontId="2"/>
  </si>
  <si>
    <t>5.その他（以下に内容を記入してください）</t>
  </si>
  <si>
    <t>1.太陽光パネル単独（アルミフレーム付き）</t>
  </si>
  <si>
    <t>2.太陽光パネル単独（アルミフレーム取外し済）</t>
  </si>
  <si>
    <t>3.スクラップごみ（金属系）</t>
  </si>
  <si>
    <t>4.他撤去物（建築系）と混載</t>
  </si>
  <si>
    <t>問1-14</t>
    <rPh sb="0" eb="1">
      <t>トイ</t>
    </rPh>
    <phoneticPr fontId="2"/>
  </si>
  <si>
    <t>1.</t>
  </si>
  <si>
    <t>保管面積（㎡）</t>
  </si>
  <si>
    <t>1.集約することで運搬費用を抑えるため</t>
  </si>
  <si>
    <t>2.対応可能な処理先を見つけることに時間を要したため</t>
  </si>
  <si>
    <t>3.リユースや転売を検討しているため</t>
  </si>
  <si>
    <t>4.	その他（具体的な理由を以下に記入してください</t>
  </si>
  <si>
    <t>1.提出する
2.提出しない</t>
    <phoneticPr fontId="2"/>
  </si>
  <si>
    <t>1.自社で収集・運搬している
2.外部の収集運搬事業者に委託している
3.案件により自社実施と外部委託の両方がある
4.収集・運搬には関与していない
5.その他（以下に内容を記入してください）</t>
    <phoneticPr fontId="2"/>
  </si>
  <si>
    <t>該当年度</t>
  </si>
  <si>
    <t>収集運搬重量(kg)</t>
  </si>
  <si>
    <t>距離(km)</t>
  </si>
  <si>
    <t>収集運搬費用
(税抜、円)</t>
  </si>
  <si>
    <t>実施形態</t>
  </si>
  <si>
    <t>1.自社で排出場所から直接搬入</t>
  </si>
  <si>
    <t>2.保管・集約後に自社で搬入</t>
  </si>
  <si>
    <t>3.複数現場を巡回して自社で回収</t>
  </si>
  <si>
    <t>4.他廃棄物と混載して自社で運搬</t>
  </si>
  <si>
    <t>t/年</t>
    <phoneticPr fontId="2"/>
  </si>
  <si>
    <t>枚/年</t>
    <phoneticPr fontId="2"/>
  </si>
  <si>
    <t>1.処理先（搬出先）は、あらかじめ依頼元から指定されている。</t>
  </si>
  <si>
    <t>2.処理先（搬出先）は、貴社から依頼元に提案のうえ、決定している。</t>
  </si>
  <si>
    <t>1.まとめて受注したことがある
2.まとめて受注したことはない</t>
    <phoneticPr fontId="2"/>
  </si>
  <si>
    <t>1.保管したことがある
2.保管したことはない</t>
    <phoneticPr fontId="2"/>
  </si>
  <si>
    <t>1.受託予定
2.受託不可</t>
    <phoneticPr fontId="2"/>
  </si>
  <si>
    <t>うち、
2025年度</t>
    <phoneticPr fontId="2"/>
  </si>
  <si>
    <t>t</t>
    <phoneticPr fontId="2"/>
  </si>
  <si>
    <t>解体・撤去現場の近隣で、太陽光パネルの処理を行っている事業者を選定している</t>
    <phoneticPr fontId="2"/>
  </si>
  <si>
    <t xml:space="preserve">※単純破砕事業者：使用済太陽光パネルを、埋立処分を目的として単純破砕する事業者 </t>
    <phoneticPr fontId="2"/>
  </si>
  <si>
    <t>取り外した太陽光パネルの引渡し先との契約について、どのような契約形態（契約する事業者の数、事業者との契約本数、太陽光パネルの処理方法に関する制約等）となるか教えてください。その契約形態を選択する理由があれば、あわせて記入してください。（自由記述）</t>
    <phoneticPr fontId="2"/>
  </si>
  <si>
    <t>（例1：処理事業者1者と契約を結ぶ。撤去する太陽光パネルの量が比較的小規模であり、処理先も限定されるため、撤去後の保管、運搬、リユースまたはリサイクル・最終処分までを一連の流れとして委託する。）
（例2：複数の処理事業者と契約を結ぶ。撤去案件が複数地域にまたがる、または処理量が多い場合には、地域、処理能力、受入可能量、処理単価等に応じて処理先を分ける。処理の滞留を避けるため、受入量の上限、搬入時期の調整、代替処理先の利用条件等を契約内容に含める。）
（例3：契約先となる事業者や契約形態はまだ検討していない。）</t>
    <phoneticPr fontId="2"/>
  </si>
  <si>
    <t>産業廃棄物管理票には上記の記載を行っていない。</t>
    <phoneticPr fontId="2"/>
  </si>
  <si>
    <t>問1-15</t>
    <rPh sb="0" eb="1">
      <t>トイ</t>
    </rPh>
    <phoneticPr fontId="2"/>
  </si>
  <si>
    <r>
      <t>保管面積（m</t>
    </r>
    <r>
      <rPr>
        <vertAlign val="superscript"/>
        <sz val="11"/>
        <rFont val="Meiryo UI"/>
        <family val="3"/>
        <charset val="128"/>
      </rPr>
      <t>2</t>
    </r>
    <r>
      <rPr>
        <sz val="11"/>
        <rFont val="Meiryo UI"/>
        <family val="3"/>
        <charset val="128"/>
      </rPr>
      <t>）</t>
    </r>
    <phoneticPr fontId="2"/>
  </si>
  <si>
    <r>
      <t>m</t>
    </r>
    <r>
      <rPr>
        <vertAlign val="superscript"/>
        <sz val="10"/>
        <rFont val="Meiryo UI"/>
        <family val="3"/>
        <charset val="128"/>
      </rPr>
      <t>2</t>
    </r>
    <phoneticPr fontId="2"/>
  </si>
  <si>
    <r>
      <t>保管したパネルの量、期間、保管に使用した面積を教えてください。保管量が多い順に、最大５つまで回答を記入してください。
回答例：　約200kg（10枚）のパネルを、10日間、約５m</t>
    </r>
    <r>
      <rPr>
        <b/>
        <vertAlign val="superscript"/>
        <sz val="11"/>
        <rFont val="Meiryo UI"/>
        <family val="3"/>
        <charset val="128"/>
      </rPr>
      <t>2</t>
    </r>
    <r>
      <rPr>
        <b/>
        <sz val="11"/>
        <rFont val="Meiryo UI"/>
        <family val="3"/>
        <charset val="128"/>
      </rPr>
      <t>の面積で保管した場合は、以下の「回答例」の通り回答ください。</t>
    </r>
    <phoneticPr fontId="2"/>
  </si>
  <si>
    <t>配布時、非表示</t>
    <rPh sb="0" eb="3">
      <t>ハイフジ</t>
    </rPh>
    <rPh sb="4" eb="7">
      <t>ヒヒョウジ</t>
    </rPh>
    <phoneticPr fontId="3"/>
  </si>
  <si>
    <t>グレーアウト用フラグ</t>
    <rPh sb="6" eb="7">
      <t>ヨウ</t>
    </rPh>
    <phoneticPr fontId="3"/>
  </si>
  <si>
    <t>エラーメッセー用フラグ</t>
    <rPh sb="7" eb="8">
      <t>ヨウ</t>
    </rPh>
    <phoneticPr fontId="3"/>
  </si>
  <si>
    <t>■最終チェックシート</t>
    <rPh sb="1" eb="3">
      <t>サイシュウ</t>
    </rPh>
    <phoneticPr fontId="17"/>
  </si>
  <si>
    <t>ご回答状況の確認用にご活用ください。
判定が「NG」となっている設問は、「要確認」の内容をご確認頂き、各設問の回答欄に追記・修正ください。
回答を追記・修正してもNGとなってしまう場合は理由をご記入ください。
ただし、入力の仕方によってはNGが残ってしまう場合もありますので、その点ご了承ください。</t>
    <phoneticPr fontId="17"/>
  </si>
  <si>
    <t>判定</t>
    <rPh sb="0" eb="2">
      <t>ハンテイ</t>
    </rPh>
    <phoneticPr fontId="17"/>
  </si>
  <si>
    <t>要確認</t>
    <rPh sb="0" eb="1">
      <t>ヨウ</t>
    </rPh>
    <rPh sb="1" eb="3">
      <t>カクニン</t>
    </rPh>
    <phoneticPr fontId="17"/>
  </si>
  <si>
    <t>修正不可の理由</t>
    <rPh sb="0" eb="2">
      <t>シュウセイ</t>
    </rPh>
    <rPh sb="2" eb="4">
      <t>フカ</t>
    </rPh>
    <rPh sb="5" eb="7">
      <t>リユウ</t>
    </rPh>
    <phoneticPr fontId="17"/>
  </si>
  <si>
    <t>問4</t>
    <rPh sb="0" eb="1">
      <t>トイ</t>
    </rPh>
    <phoneticPr fontId="17"/>
  </si>
  <si>
    <t>問1-1</t>
    <rPh sb="0" eb="1">
      <t>トイ</t>
    </rPh>
    <phoneticPr fontId="17"/>
  </si>
  <si>
    <t>問1-2</t>
    <rPh sb="0" eb="1">
      <t>トイ</t>
    </rPh>
    <phoneticPr fontId="17"/>
  </si>
  <si>
    <t>問1-3</t>
    <rPh sb="0" eb="1">
      <t>トイ</t>
    </rPh>
    <phoneticPr fontId="17"/>
  </si>
  <si>
    <t>問1-4</t>
    <rPh sb="0" eb="1">
      <t>トイ</t>
    </rPh>
    <phoneticPr fontId="17"/>
  </si>
  <si>
    <t>問1-5</t>
    <rPh sb="0" eb="1">
      <t>トイ</t>
    </rPh>
    <phoneticPr fontId="17"/>
  </si>
  <si>
    <t>問1-6</t>
    <rPh sb="0" eb="1">
      <t>トイ</t>
    </rPh>
    <phoneticPr fontId="17"/>
  </si>
  <si>
    <t>問1-7</t>
    <rPh sb="0" eb="1">
      <t>トイ</t>
    </rPh>
    <phoneticPr fontId="17"/>
  </si>
  <si>
    <t>問1-8</t>
    <rPh sb="0" eb="1">
      <t>トイ</t>
    </rPh>
    <phoneticPr fontId="17"/>
  </si>
  <si>
    <t>問1-9</t>
    <rPh sb="0" eb="1">
      <t>トイ</t>
    </rPh>
    <phoneticPr fontId="17"/>
  </si>
  <si>
    <t>問1-10</t>
    <rPh sb="0" eb="1">
      <t>トイ</t>
    </rPh>
    <phoneticPr fontId="17"/>
  </si>
  <si>
    <t>問1-11</t>
    <rPh sb="0" eb="1">
      <t>トイ</t>
    </rPh>
    <phoneticPr fontId="17"/>
  </si>
  <si>
    <t>問1-12</t>
    <rPh sb="0" eb="1">
      <t>トイ</t>
    </rPh>
    <phoneticPr fontId="17"/>
  </si>
  <si>
    <t>問1-13</t>
    <rPh sb="0" eb="1">
      <t>トイ</t>
    </rPh>
    <phoneticPr fontId="17"/>
  </si>
  <si>
    <t>問1-14</t>
    <rPh sb="0" eb="1">
      <t>トイ</t>
    </rPh>
    <phoneticPr fontId="17"/>
  </si>
  <si>
    <t>問1-15</t>
    <rPh sb="0" eb="1">
      <t>トイ</t>
    </rPh>
    <phoneticPr fontId="17"/>
  </si>
  <si>
    <t>問2-1</t>
    <rPh sb="0" eb="1">
      <t>トイ</t>
    </rPh>
    <phoneticPr fontId="17"/>
  </si>
  <si>
    <t>問2-2</t>
    <rPh sb="0" eb="1">
      <t>トイ</t>
    </rPh>
    <phoneticPr fontId="17"/>
  </si>
  <si>
    <t>問2-3</t>
    <rPh sb="0" eb="1">
      <t>トイ</t>
    </rPh>
    <phoneticPr fontId="17"/>
  </si>
  <si>
    <t>問3-1</t>
    <rPh sb="0" eb="1">
      <t>トイ</t>
    </rPh>
    <phoneticPr fontId="17"/>
  </si>
  <si>
    <t>問3-2</t>
    <rPh sb="0" eb="1">
      <t>トイ</t>
    </rPh>
    <phoneticPr fontId="17"/>
  </si>
  <si>
    <t>問3-3</t>
    <rPh sb="0" eb="1">
      <t>トイ</t>
    </rPh>
    <phoneticPr fontId="17"/>
  </si>
  <si>
    <t>問3-4</t>
    <rPh sb="0" eb="1">
      <t>トイ</t>
    </rPh>
    <phoneticPr fontId="17"/>
  </si>
  <si>
    <t>現在まで（2025年度を含む）</t>
    <rPh sb="10" eb="11">
      <t>ド</t>
    </rPh>
    <phoneticPr fontId="2"/>
  </si>
  <si>
    <t>回答番号</t>
    <rPh sb="0" eb="4">
      <t>カイトウバンゴウ</t>
    </rPh>
    <phoneticPr fontId="2"/>
  </si>
  <si>
    <t>該当年度</t>
    <rPh sb="0" eb="4">
      <t>ガイトウネンド</t>
    </rPh>
    <phoneticPr fontId="2"/>
  </si>
  <si>
    <t>収集運搬重量・枚数</t>
    <rPh sb="0" eb="4">
      <t>シュウシュウウンパン</t>
    </rPh>
    <rPh sb="4" eb="6">
      <t>ジュウリョウ</t>
    </rPh>
    <rPh sb="7" eb="9">
      <t>マイスウ</t>
    </rPh>
    <phoneticPr fontId="2"/>
  </si>
  <si>
    <t>距離（km）</t>
    <rPh sb="0" eb="2">
      <t>キョリ</t>
    </rPh>
    <phoneticPr fontId="2"/>
  </si>
  <si>
    <t>運搬車両の最大積載量（選択）</t>
    <rPh sb="0" eb="4">
      <t>ウンパンシャリョウ</t>
    </rPh>
    <rPh sb="5" eb="10">
      <t>サイダイセキサイリョウ</t>
    </rPh>
    <rPh sb="11" eb="13">
      <t>センタク</t>
    </rPh>
    <phoneticPr fontId="2"/>
  </si>
  <si>
    <t>収集運搬費用（税抜・円）</t>
    <rPh sb="0" eb="6">
      <t>シュウシュウウンパンヒヨウ</t>
    </rPh>
    <rPh sb="7" eb="9">
      <t>ゼイヌキ</t>
    </rPh>
    <rPh sb="10" eb="11">
      <t>エン</t>
    </rPh>
    <phoneticPr fontId="2"/>
  </si>
  <si>
    <t>実施形態（選択）</t>
    <rPh sb="0" eb="4">
      <t>ジッシケイタイ</t>
    </rPh>
    <rPh sb="5" eb="7">
      <t>センタク</t>
    </rPh>
    <phoneticPr fontId="2"/>
  </si>
  <si>
    <t>回答例</t>
    <rPh sb="0" eb="2">
      <t>カイトウレイ</t>
    </rPh>
    <phoneticPr fontId="2"/>
  </si>
  <si>
    <t>1.　4t未満</t>
    <rPh sb="5" eb="7">
      <t>ミマン</t>
    </rPh>
    <phoneticPr fontId="2"/>
  </si>
  <si>
    <t>１．自社実施</t>
    <rPh sb="2" eb="6">
      <t>ジシャジッシ</t>
    </rPh>
    <phoneticPr fontId="2"/>
  </si>
  <si>
    <t>2.　4t以上10t未満</t>
    <rPh sb="5" eb="7">
      <t>イジョウ</t>
    </rPh>
    <rPh sb="10" eb="12">
      <t>ミマン</t>
    </rPh>
    <phoneticPr fontId="2"/>
  </si>
  <si>
    <t>3.　10t以上20t未満</t>
    <rPh sb="6" eb="8">
      <t>イジョウ</t>
    </rPh>
    <rPh sb="11" eb="13">
      <t>ミマン</t>
    </rPh>
    <phoneticPr fontId="2"/>
  </si>
  <si>
    <t>２．外部委託</t>
    <rPh sb="2" eb="6">
      <t>ガイブイタク</t>
    </rPh>
    <phoneticPr fontId="2"/>
  </si>
  <si>
    <t>4.　20t以上</t>
    <rPh sb="6" eb="8">
      <t>イジョウ</t>
    </rPh>
    <phoneticPr fontId="2"/>
  </si>
  <si>
    <t>不明</t>
    <rPh sb="0" eb="2">
      <t>フメイ</t>
    </rPh>
    <phoneticPr fontId="2"/>
  </si>
  <si>
    <t>単純破砕事業者</t>
    <phoneticPr fontId="2"/>
  </si>
  <si>
    <t>使用済太陽光パネルを、埋立処分を目的として単純破砕する事業者</t>
    <phoneticPr fontId="2"/>
  </si>
  <si>
    <t>リユース事業者</t>
    <phoneticPr fontId="2"/>
  </si>
  <si>
    <t>使用済太陽光パネルから再使用可能なものを選別・検査・販売し、再使用させる事業者（単純破砕事業者やリサイクル事業者を除く）</t>
    <phoneticPr fontId="2"/>
  </si>
  <si>
    <t>最終処分事業者</t>
    <phoneticPr fontId="2"/>
  </si>
  <si>
    <t>1.太陽光パネルを取り外した実績がある
2.相談を受けたことはあるが、取り外した実績はない
3.相談を受けたことがなく、取り外した実績もない</t>
    <phoneticPr fontId="2"/>
  </si>
  <si>
    <t>1.太陽光パネルを取り外した実績がある　→2025年度が○の場合、問1-4に進んでください。
2.相談を受けたことはあるが、取り外した実績はない→2025年度が○の場合、問４に進んでください。　
3.相談を受けたことがなく、取り外した実績もない→2025年度が○の場合、問４に進んでください。</t>
    <phoneticPr fontId="2"/>
  </si>
  <si>
    <r>
      <t>現在までに、またそのうち2025年度（令和７年度）に、太陽光パネルの取り外しに携わった実績はありますか。</t>
    </r>
    <r>
      <rPr>
        <b/>
        <u/>
        <sz val="11"/>
        <rFont val="Meiryo UI"/>
        <family val="3"/>
        <charset val="128"/>
      </rPr>
      <t>該当するものを「ひとつずつ」</t>
    </r>
    <r>
      <rPr>
        <b/>
        <sz val="11"/>
        <rFont val="Meiryo UI"/>
        <family val="3"/>
        <charset val="128"/>
      </rPr>
      <t>選んでください。</t>
    </r>
    <phoneticPr fontId="2"/>
  </si>
  <si>
    <t>問1-1が１または２</t>
    <rPh sb="0" eb="1">
      <t>トイ</t>
    </rPh>
    <phoneticPr fontId="2"/>
  </si>
  <si>
    <t>問1-2でその他を選択</t>
    <rPh sb="0" eb="1">
      <t>トイ</t>
    </rPh>
    <rPh sb="7" eb="8">
      <t>タ</t>
    </rPh>
    <rPh sb="9" eb="11">
      <t>センタク</t>
    </rPh>
    <phoneticPr fontId="2"/>
  </si>
  <si>
    <t>使用済太陽光パネルから、アルミフレームのみを分離・回収することで再資源化する事業者（例：アルミフレームのみ取り外し、残りは破砕し埋立）</t>
    <phoneticPr fontId="2"/>
  </si>
  <si>
    <t>使用済太陽光パネルから、アルミ・ガラス等を分離・回収することでアルミ・ガラスを再資源化する事業者（例：アルミフレームを取り外し後、ガラス・バックシートを分離する等し、バックシート等の扱いについては問わない）</t>
    <phoneticPr fontId="2"/>
  </si>
  <si>
    <t>単純破砕された使用済太陽光パネルや、使用済太陽光パネルの再資源化後の残渣を管理型最終処分場へ埋め立てる事業者</t>
    <phoneticPr fontId="2"/>
  </si>
  <si>
    <t>アルミ回収リサイクル事業者</t>
    <rPh sb="3" eb="5">
      <t>カイシュウ</t>
    </rPh>
    <phoneticPr fontId="2"/>
  </si>
  <si>
    <t>アルミ・ガラス等回収リサイクル事業者</t>
    <rPh sb="8" eb="10">
      <t>カイシュウ</t>
    </rPh>
    <phoneticPr fontId="2"/>
  </si>
  <si>
    <t>問1-4で4を選択</t>
    <rPh sb="0" eb="1">
      <t>トイ</t>
    </rPh>
    <rPh sb="7" eb="9">
      <t>センタク</t>
    </rPh>
    <phoneticPr fontId="2"/>
  </si>
  <si>
    <t>問1-4で7を選択</t>
    <rPh sb="0" eb="1">
      <t>トイ</t>
    </rPh>
    <rPh sb="7" eb="9">
      <t>センタク</t>
    </rPh>
    <phoneticPr fontId="2"/>
  </si>
  <si>
    <t>全員対象</t>
    <rPh sb="0" eb="4">
      <t>ゼンインタイショウ</t>
    </rPh>
    <phoneticPr fontId="2"/>
  </si>
  <si>
    <t>問1-6でその他を選択</t>
    <rPh sb="0" eb="1">
      <t>トイ</t>
    </rPh>
    <rPh sb="7" eb="8">
      <t>タ</t>
    </rPh>
    <rPh sb="9" eb="11">
      <t>センタク</t>
    </rPh>
    <phoneticPr fontId="2"/>
  </si>
  <si>
    <t>問1-7でその他を選択</t>
    <rPh sb="0" eb="1">
      <t>トイ</t>
    </rPh>
    <rPh sb="7" eb="8">
      <t>タ</t>
    </rPh>
    <rPh sb="9" eb="11">
      <t>センタク</t>
    </rPh>
    <phoneticPr fontId="2"/>
  </si>
  <si>
    <t>問1-8でその他に記入</t>
    <rPh sb="0" eb="1">
      <t>トイ</t>
    </rPh>
    <rPh sb="7" eb="8">
      <t>タ</t>
    </rPh>
    <rPh sb="9" eb="11">
      <t>キニュウ</t>
    </rPh>
    <phoneticPr fontId="2"/>
  </si>
  <si>
    <t>問1-9でその他を選択</t>
    <rPh sb="0" eb="1">
      <t>トイ</t>
    </rPh>
    <rPh sb="7" eb="8">
      <t>タ</t>
    </rPh>
    <rPh sb="9" eb="11">
      <t>センタク</t>
    </rPh>
    <phoneticPr fontId="2"/>
  </si>
  <si>
    <t>問1-9で2を選択</t>
    <phoneticPr fontId="2"/>
  </si>
  <si>
    <t>回答条件1</t>
    <rPh sb="0" eb="2">
      <t>カイトウ</t>
    </rPh>
    <rPh sb="2" eb="4">
      <t>ジョウケン</t>
    </rPh>
    <phoneticPr fontId="17"/>
  </si>
  <si>
    <t>回答条件2</t>
    <rPh sb="0" eb="2">
      <t>カイトウ</t>
    </rPh>
    <rPh sb="2" eb="4">
      <t>ジョウケン</t>
    </rPh>
    <phoneticPr fontId="17"/>
  </si>
  <si>
    <t>回答条件3</t>
    <rPh sb="0" eb="2">
      <t>カイトウ</t>
    </rPh>
    <rPh sb="2" eb="4">
      <t>ジョウケン</t>
    </rPh>
    <phoneticPr fontId="17"/>
  </si>
  <si>
    <t>回答条件4</t>
    <rPh sb="0" eb="2">
      <t>カイトウ</t>
    </rPh>
    <rPh sb="2" eb="4">
      <t>ジョウケン</t>
    </rPh>
    <phoneticPr fontId="17"/>
  </si>
  <si>
    <t>問1-4で1or2or3</t>
    <rPh sb="0" eb="1">
      <t>トイ</t>
    </rPh>
    <phoneticPr fontId="2"/>
  </si>
  <si>
    <t>問1-13で4を選択</t>
    <rPh sb="0" eb="1">
      <t>トイ</t>
    </rPh>
    <rPh sb="8" eb="10">
      <t>センタク</t>
    </rPh>
    <phoneticPr fontId="2"/>
  </si>
  <si>
    <t>問1-14で5を選択</t>
    <rPh sb="0" eb="1">
      <t>トイ</t>
    </rPh>
    <rPh sb="8" eb="10">
      <t>センタク</t>
    </rPh>
    <phoneticPr fontId="2"/>
  </si>
  <si>
    <t>問2-1で1を選択</t>
    <rPh sb="0" eb="1">
      <t>トイ</t>
    </rPh>
    <rPh sb="7" eb="9">
      <t>センタク</t>
    </rPh>
    <phoneticPr fontId="2"/>
  </si>
  <si>
    <t>問2-3で4を選択</t>
    <rPh sb="0" eb="1">
      <t>トイ</t>
    </rPh>
    <rPh sb="7" eb="9">
      <t>センタク</t>
    </rPh>
    <phoneticPr fontId="2"/>
  </si>
  <si>
    <t>問3-1で5選択</t>
    <rPh sb="0" eb="1">
      <t>トイ</t>
    </rPh>
    <rPh sb="6" eb="8">
      <t>センタク</t>
    </rPh>
    <phoneticPr fontId="2"/>
  </si>
  <si>
    <t>回答対象条件1</t>
    <rPh sb="0" eb="4">
      <t>カイトウタイショウ</t>
    </rPh>
    <rPh sb="4" eb="6">
      <t>ジョウケン</t>
    </rPh>
    <phoneticPr fontId="2"/>
  </si>
  <si>
    <t>回答対象条件2</t>
    <rPh sb="0" eb="4">
      <t>カイトウタイショウ</t>
    </rPh>
    <rPh sb="4" eb="6">
      <t>ジョウケン</t>
    </rPh>
    <phoneticPr fontId="2"/>
  </si>
  <si>
    <t>回答対象条件3</t>
    <rPh sb="0" eb="4">
      <t>カイトウタイショウ</t>
    </rPh>
    <rPh sb="4" eb="6">
      <t>ジョウケン</t>
    </rPh>
    <phoneticPr fontId="2"/>
  </si>
  <si>
    <t>回答対象条件4</t>
    <rPh sb="0" eb="4">
      <t>カイトウタイショウ</t>
    </rPh>
    <rPh sb="4" eb="6">
      <t>ジョウケン</t>
    </rPh>
    <phoneticPr fontId="2"/>
  </si>
  <si>
    <t>不可の理由</t>
    <rPh sb="0" eb="2">
      <t>フカ</t>
    </rPh>
    <rPh sb="3" eb="5">
      <t>リユウ</t>
    </rPh>
    <phoneticPr fontId="17"/>
  </si>
  <si>
    <t>問4で2選択</t>
    <rPh sb="0" eb="1">
      <t>トイ</t>
    </rPh>
    <rPh sb="4" eb="6">
      <t>センタク</t>
    </rPh>
    <phoneticPr fontId="2"/>
  </si>
  <si>
    <t>うちアルミ回収リサイクル事業者への引渡し</t>
    <rPh sb="5" eb="7">
      <t>カイシュウ</t>
    </rPh>
    <phoneticPr fontId="2"/>
  </si>
  <si>
    <t>うちアルミ・ガラス等回収リサイクル事業者への引渡し</t>
    <rPh sb="10" eb="12">
      <t>カイシュウ</t>
    </rPh>
    <phoneticPr fontId="2"/>
  </si>
  <si>
    <t>運搬車両の最大積載量</t>
    <phoneticPr fontId="2"/>
  </si>
  <si>
    <t>問3-2(1)</t>
    <rPh sb="0" eb="1">
      <t>トイ</t>
    </rPh>
    <phoneticPr fontId="2"/>
  </si>
  <si>
    <t>問3-2(2)</t>
    <rPh sb="0" eb="1">
      <t>トイ</t>
    </rPh>
    <phoneticPr fontId="2"/>
  </si>
  <si>
    <t>1.１週間未満
2.１週間以上１ヶ月未満
3.１ヶ月以上３ヶ月未満
4.３ヶ月以上６ヶ月未満
5.６ヶ月以上
6.不明</t>
    <rPh sb="57" eb="59">
      <t>フメイ</t>
    </rPh>
    <phoneticPr fontId="2"/>
  </si>
  <si>
    <t>単純破砕業者やアルミ回収リサイクル事業者ではなく、アルミ・ガラス等回収リサイクル事業者を選定している。</t>
  </si>
  <si>
    <t>問1-10(1)</t>
    <rPh sb="0" eb="1">
      <t>トイ</t>
    </rPh>
    <phoneticPr fontId="2"/>
  </si>
  <si>
    <t>希望する時期・数量で受け入れ可能な事業者を選定している。</t>
    <phoneticPr fontId="2"/>
  </si>
  <si>
    <t>処理結果のトレーサビリティが確保され、リサイクル証明書等により確認できる事業者を選定している。</t>
    <phoneticPr fontId="2"/>
  </si>
  <si>
    <t>JPEA等の公開リストへの掲載状況など、公表情報を参考に信頼性を確認できる事業者を選定している。</t>
    <phoneticPr fontId="2"/>
  </si>
  <si>
    <t>CO2排出量削減効果やESG・CSRへの貢献を期待できる事業者を選定している。</t>
    <phoneticPr fontId="2"/>
  </si>
  <si>
    <t>8.</t>
    <phoneticPr fontId="2"/>
  </si>
  <si>
    <t>9.</t>
    <phoneticPr fontId="2"/>
  </si>
  <si>
    <t>※アルミ回収リサイクル事業者：使用済太陽光パネルから、アルミフレームのみを分離・回収することで再資源化する事業者（例：アルミフレームのみ取り外し、残りは破砕し埋立）</t>
    <phoneticPr fontId="2"/>
  </si>
  <si>
    <t>※アルミ・ガラス等回収リサイクル事業者：使用済太陽光パネルから、アルミ・ガラス等を分離・回収することでアルミ・ガラスを再資源化する事業者（例：アルミフレームを取り外し後、ガラス・バックシートを分離する等し、バックシート等の扱いについては問わない）</t>
    <phoneticPr fontId="2"/>
  </si>
  <si>
    <t>問1-10(2)</t>
    <rPh sb="0" eb="1">
      <t>トイ</t>
    </rPh>
    <phoneticPr fontId="2"/>
  </si>
  <si>
    <t>問1-9で「2.処理先（搬出先）は、貴社から依頼元に提案のうえ、決定している。」を選んだ場合、主な搬出先までのおおよその距離を記入してください。</t>
    <phoneticPr fontId="2"/>
  </si>
  <si>
    <t>分割数量</t>
    <rPh sb="0" eb="4">
      <t>ブンカツスウリョウ</t>
    </rPh>
    <phoneticPr fontId="2"/>
  </si>
  <si>
    <t>枚ずつ</t>
    <rPh sb="0" eb="1">
      <t>マイ</t>
    </rPh>
    <phoneticPr fontId="2"/>
  </si>
  <si>
    <t>kgずつ</t>
    <phoneticPr fontId="2"/>
  </si>
  <si>
    <t>１．と２．のいずれも該当せず、単一の事業場からの排出を１回で運搬したケースのみであった</t>
    <phoneticPr fontId="2"/>
  </si>
  <si>
    <t>問3-2で回答した事例について、複数の事業場の排出をまとめて運搬することがありましたか。
問3-2での回答番号（１．～５．）ごとにそれぞれ該当するものを選択してください。</t>
    <phoneticPr fontId="2"/>
  </si>
  <si>
    <t>問3-2の回答番号</t>
    <rPh sb="0" eb="1">
      <t>トイ</t>
    </rPh>
    <rPh sb="5" eb="9">
      <t>カイトウバンゴウ</t>
    </rPh>
    <phoneticPr fontId="2"/>
  </si>
  <si>
    <t>問3-5</t>
    <rPh sb="0" eb="1">
      <t>トイ</t>
    </rPh>
    <phoneticPr fontId="2"/>
  </si>
  <si>
    <t>問3-5</t>
    <rPh sb="0" eb="1">
      <t>トイ</t>
    </rPh>
    <phoneticPr fontId="17"/>
  </si>
  <si>
    <t>1.単純破砕業者やアルミ回収リサイクル事業者ではなく、アルミ・ガラス等回収リサイクル事業者を選定している。</t>
  </si>
  <si>
    <t>2.処理費や収集運搬費用等の料金が安い事業者を選定している。</t>
  </si>
  <si>
    <t>3.解体・撤去現場の近隣で、太陽光パネルの処理を行っている事業者を選定している</t>
  </si>
  <si>
    <t>4.希望する時期・数量で受け入れ可能な事業者を選定している。</t>
  </si>
  <si>
    <t>5.処理結果のトレーサビリティが確保され、リサイクル証明書等により確認できる事業者を選定している。</t>
  </si>
  <si>
    <t>6.JPEA等の公開リストへの掲載状況など、公表情報を参考に信頼性を確認できる事業者を選定している。</t>
  </si>
  <si>
    <t>7.貴社との取引実績を有する事業者を選定している。</t>
  </si>
  <si>
    <t>8.CO2排出量削減効果やESG・CSRへの貢献を期待できる事業者を選定している。</t>
  </si>
  <si>
    <t>9.その他（以下に内容を記入してください）</t>
    <phoneticPr fontId="2"/>
  </si>
  <si>
    <t>主な搬出先までのおおよその距離</t>
    <phoneticPr fontId="2"/>
  </si>
  <si>
    <t>複数の事業場からの排出をまとめて運搬したことがある</t>
    <rPh sb="0" eb="2">
      <t>フクスウ</t>
    </rPh>
    <rPh sb="3" eb="6">
      <t>ジギョウジョウ</t>
    </rPh>
    <rPh sb="9" eb="11">
      <t>ハイシュツ</t>
    </rPh>
    <rPh sb="16" eb="18">
      <t>ウンパン</t>
    </rPh>
    <phoneticPr fontId="2"/>
  </si>
  <si>
    <t>1.複数の事業場からの排出をまとめて運搬したことがある</t>
  </si>
  <si>
    <t>3.１．と２．のいずれも該当せず、単一の事業場からの排出を１回で運搬したケースのみであった</t>
  </si>
  <si>
    <t>2.複数の事業場からの排出をまとめて運搬することはなかったが、単一の事業場の排出を分割で複数回にわけて運搬した</t>
    <phoneticPr fontId="2"/>
  </si>
  <si>
    <t>複数の事業場からの排出をまとめて運搬することはなかったが、単一の事業場の排出を分割で複数回にわけて運搬した</t>
    <rPh sb="0" eb="2">
      <t>フクスウ</t>
    </rPh>
    <rPh sb="3" eb="6">
      <t>ジギョウジョウ</t>
    </rPh>
    <rPh sb="9" eb="11">
      <t>ハイシュツ</t>
    </rPh>
    <rPh sb="16" eb="18">
      <t>ウンパン</t>
    </rPh>
    <rPh sb="29" eb="31">
      <t>タンイツ</t>
    </rPh>
    <rPh sb="32" eb="35">
      <t>ジギョウジョウ</t>
    </rPh>
    <rPh sb="36" eb="38">
      <t>ハイシュツ</t>
    </rPh>
    <rPh sb="39" eb="41">
      <t>ブンカツ</t>
    </rPh>
    <rPh sb="42" eb="45">
      <t>フクスウカイ</t>
    </rPh>
    <rPh sb="49" eb="51">
      <t>ウンパン</t>
    </rPh>
    <phoneticPr fontId="2"/>
  </si>
  <si>
    <t>基本情報</t>
  </si>
  <si>
    <t>問1-3のうち2025年度はが1</t>
    <rPh sb="0" eb="1">
      <t>トイ</t>
    </rPh>
    <rPh sb="11" eb="13">
      <t>ネンド</t>
    </rPh>
    <phoneticPr fontId="2"/>
  </si>
  <si>
    <t>問1-11でその他に記入</t>
    <rPh sb="0" eb="1">
      <t>トイ</t>
    </rPh>
    <rPh sb="8" eb="9">
      <t>タ</t>
    </rPh>
    <rPh sb="10" eb="12">
      <t>キニュウ</t>
    </rPh>
    <phoneticPr fontId="2"/>
  </si>
  <si>
    <t>問1-10(1)でその他に記入</t>
    <rPh sb="0" eb="1">
      <t>トイ</t>
    </rPh>
    <rPh sb="11" eb="12">
      <t>タ</t>
    </rPh>
    <rPh sb="13" eb="15">
      <t>キニュウ</t>
    </rPh>
    <phoneticPr fontId="2"/>
  </si>
  <si>
    <t>問3-2で1回答</t>
    <rPh sb="0" eb="1">
      <t>トイ</t>
    </rPh>
    <rPh sb="6" eb="8">
      <t>カイトウ</t>
    </rPh>
    <phoneticPr fontId="2"/>
  </si>
  <si>
    <t>問3-2で2回答</t>
    <rPh sb="0" eb="1">
      <t>トイ</t>
    </rPh>
    <rPh sb="6" eb="8">
      <t>カイトウ</t>
    </rPh>
    <phoneticPr fontId="2"/>
  </si>
  <si>
    <t>問3-2で3回答</t>
    <rPh sb="0" eb="1">
      <t>トイ</t>
    </rPh>
    <rPh sb="6" eb="8">
      <t>カイトウ</t>
    </rPh>
    <phoneticPr fontId="2"/>
  </si>
  <si>
    <t>問3-2で4回答</t>
    <rPh sb="0" eb="1">
      <t>トイ</t>
    </rPh>
    <rPh sb="6" eb="8">
      <t>カイトウ</t>
    </rPh>
    <phoneticPr fontId="2"/>
  </si>
  <si>
    <t>問3-2で5回答</t>
    <rPh sb="0" eb="1">
      <t>トイ</t>
    </rPh>
    <rPh sb="6" eb="8">
      <t>カイトウ</t>
    </rPh>
    <phoneticPr fontId="2"/>
  </si>
  <si>
    <t>問3-5で6選択</t>
    <rPh sb="0" eb="1">
      <t>トイ</t>
    </rPh>
    <rPh sb="6" eb="8">
      <t>センタク</t>
    </rPh>
    <phoneticPr fontId="2"/>
  </si>
  <si>
    <t>1.産業廃棄物管理票は紙で交付し、上記の記載を行っている。</t>
    <phoneticPr fontId="2"/>
  </si>
  <si>
    <t>2.産業廃棄物管理票は電子で交付し、上記の記載を行っている。</t>
    <phoneticPr fontId="2"/>
  </si>
  <si>
    <t>3.産業廃棄物管理票には上記の記載を行っていない。</t>
    <phoneticPr fontId="2"/>
  </si>
  <si>
    <t>4.その他（以下に内容を記入してください）</t>
    <phoneticPr fontId="2"/>
  </si>
  <si>
    <t>その他の内容</t>
  </si>
  <si>
    <t>使用済太陽光パネルの取り外し工事を実施しなかった場合でも、御回答をお願いいたします。
本調査のご回答内容を集計・匿名化した上で、
政策検討・分析資料作成等に利用する場合があります。
該当しない設問や、回答が難しい場合は空欄で構いません。
空欄となった際に赤文字のエラーコメントが出ますが、ご容赦いただけますと幸いです。
赤文字のエラーが残る場合、差支えない範囲で「チェックシート」の「修正不可理由」に
事由を御記載をお願いいたします。
また、数値回答をお願いしている設問については、詳細までは不明な場合は
概数でも回答いただくようお願いいたします。</t>
    <rPh sb="10" eb="11">
      <t>ト</t>
    </rPh>
    <rPh sb="12" eb="13">
      <t>ハズ</t>
    </rPh>
    <rPh sb="14" eb="16">
      <t>コウジ</t>
    </rPh>
    <rPh sb="17" eb="19">
      <t>ジッシ</t>
    </rPh>
    <phoneticPr fontId="2"/>
  </si>
  <si>
    <r>
      <t>これまでに太陽光パネルの取り外し工事に携わったことがありますか。</t>
    </r>
    <r>
      <rPr>
        <b/>
        <u/>
        <sz val="11"/>
        <rFont val="Meiryo UI"/>
        <family val="3"/>
        <charset val="128"/>
      </rPr>
      <t>該当するものを「すべて」</t>
    </r>
    <r>
      <rPr>
        <b/>
        <sz val="11"/>
        <rFont val="Meiryo UI"/>
        <family val="3"/>
        <charset val="128"/>
      </rPr>
      <t>選んでください。（複数回答可。ただし、3.は単一回答。）</t>
    </r>
    <phoneticPr fontId="2"/>
  </si>
  <si>
    <r>
      <t>太陽光パネルの取り外し工事を実施した際の契約先についてお答えください。</t>
    </r>
    <r>
      <rPr>
        <b/>
        <u/>
        <sz val="11"/>
        <rFont val="Meiryo UI"/>
        <family val="3"/>
        <charset val="128"/>
      </rPr>
      <t>該当するものを「すべて」</t>
    </r>
    <r>
      <rPr>
        <b/>
        <sz val="11"/>
        <rFont val="Meiryo UI"/>
        <family val="3"/>
        <charset val="128"/>
      </rPr>
      <t>選んでください。（複数回答可）</t>
    </r>
    <phoneticPr fontId="2"/>
  </si>
  <si>
    <t>2025年度（令和７年度）に取り外した太陽光パネルについて、搬出先（処理方法等）ごとの排出量（年間合計）と搬出先の事業者名を記入してください。
※枚数および重量の双方について記入してください。
いずれか一方のみ把握している場合は、その項目のみ記入してください。</t>
    <rPh sb="62" eb="64">
      <t>キニュウ</t>
    </rPh>
    <rPh sb="87" eb="89">
      <t>キニュウ</t>
    </rPh>
    <rPh sb="121" eb="123">
      <t>キニュウ</t>
    </rPh>
    <phoneticPr fontId="2"/>
  </si>
  <si>
    <t>2025年度（令和７年度）に、取り外した太陽光パネルについて、パネルの状態別の数量（年間合計）を記入してください。
※枚数および重量の双方について記入してください。
いずれか一方のみ把握している場合は、その項目のみ記入してください。
※「目的を終了したもの」とは、発電事業の終了等により使用を終了した太陽光パネルを指します。</t>
    <rPh sb="48" eb="50">
      <t>キニュウ</t>
    </rPh>
    <rPh sb="73" eb="75">
      <t>キニュウ</t>
    </rPh>
    <rPh sb="107" eb="109">
      <t>キニュウ</t>
    </rPh>
    <phoneticPr fontId="2"/>
  </si>
  <si>
    <r>
      <t>太陽光パネルの取り外し工事の依頼元について、</t>
    </r>
    <r>
      <rPr>
        <b/>
        <u/>
        <sz val="11"/>
        <rFont val="Meiryo UI"/>
        <family val="3"/>
        <charset val="128"/>
      </rPr>
      <t>該当するものを「すべて」</t>
    </r>
    <r>
      <rPr>
        <b/>
        <sz val="11"/>
        <rFont val="Meiryo UI"/>
        <family val="3"/>
        <charset val="128"/>
      </rPr>
      <t>選んでください。（複数回答可）</t>
    </r>
    <phoneticPr fontId="2"/>
  </si>
  <si>
    <t>太陽光パネルの単位重量当たりの取り外し工事費用（税抜、円/kg）を記入してください。金額は、利益を含めた実際の工事単価（顧客への請求額）を記入してください。なお、収集運搬費用や廃棄物処分費用は含めないでください。</t>
    <rPh sb="33" eb="35">
      <t>キニュウ</t>
    </rPh>
    <rPh sb="69" eb="71">
      <t>キニュウ</t>
    </rPh>
    <phoneticPr fontId="2"/>
  </si>
  <si>
    <r>
      <t>取り外した太陽光パネルの引渡し先について、どのように決定しているか、</t>
    </r>
    <r>
      <rPr>
        <b/>
        <u/>
        <sz val="11"/>
        <rFont val="Meiryo UI"/>
        <family val="3"/>
        <charset val="128"/>
      </rPr>
      <t>該当するものを「すべて」</t>
    </r>
    <r>
      <rPr>
        <b/>
        <sz val="11"/>
        <rFont val="Meiryo UI"/>
        <family val="3"/>
        <charset val="128"/>
      </rPr>
      <t>選んでください。（複数回答可）</t>
    </r>
    <phoneticPr fontId="2"/>
  </si>
  <si>
    <r>
      <t>問1-9で「2.処理先（搬出先）は、貴社から依頼元に提案のうえ、決定している。」を選んだ場合、依頼元に提案する処理先（処理事業者）について、どのように選定しているか、</t>
    </r>
    <r>
      <rPr>
        <b/>
        <u/>
        <sz val="11"/>
        <rFont val="Meiryo UI"/>
        <family val="3"/>
        <charset val="128"/>
      </rPr>
      <t>該当するものを「すべて」</t>
    </r>
    <r>
      <rPr>
        <b/>
        <sz val="11"/>
        <rFont val="Meiryo UI"/>
        <family val="3"/>
        <charset val="128"/>
      </rPr>
      <t>選んでください。（複数回答可）</t>
    </r>
    <phoneticPr fontId="2"/>
  </si>
  <si>
    <r>
      <t>問1-9で「2.処理先（搬出先）は、貴社から依頼元に提案のうえ、決定している。」を選んだ場合、処理先（処理事業者）の選定にあたり、参考にしている情報（URL等）について、</t>
    </r>
    <r>
      <rPr>
        <b/>
        <u/>
        <sz val="11"/>
        <rFont val="Meiryo UI"/>
        <family val="3"/>
        <charset val="128"/>
      </rPr>
      <t>該当するものを「すべて」</t>
    </r>
    <r>
      <rPr>
        <b/>
        <sz val="11"/>
        <rFont val="Meiryo UI"/>
        <family val="3"/>
        <charset val="128"/>
      </rPr>
      <t>選んでください。（複数回答可）</t>
    </r>
    <phoneticPr fontId="2"/>
  </si>
  <si>
    <r>
      <t>産業廃棄物管理票を交付する際に、紙または電子マニフェストのいずれを使用しましたか。また「太陽光発電設備のリサイクル等の推進に向けたガイドライン」では、「引渡の際に交付する産業廃棄物管理票の廃棄物の名称または備考欄に使用済太陽電池モジュールであることを明記し、産業廃棄物処理業者が適正に処理できるようにする必要がある。」と記載しているところ、このような記載を行っていますか。</t>
    </r>
    <r>
      <rPr>
        <b/>
        <u/>
        <sz val="11"/>
        <rFont val="Meiryo UI"/>
        <family val="3"/>
        <charset val="128"/>
      </rPr>
      <t>該当するものを「すべて」</t>
    </r>
    <r>
      <rPr>
        <b/>
        <sz val="11"/>
        <rFont val="Meiryo UI"/>
        <family val="3"/>
        <charset val="128"/>
      </rPr>
      <t>選んでください。（複数回答可）</t>
    </r>
    <rPh sb="207" eb="212">
      <t>フクスウカイトウカ</t>
    </rPh>
    <phoneticPr fontId="2"/>
  </si>
  <si>
    <r>
      <t>貴社が取り外した太陽光パネルを収集・運搬する際（または収集運搬を依頼する際）の荷姿について、</t>
    </r>
    <r>
      <rPr>
        <b/>
        <u/>
        <sz val="11"/>
        <rFont val="Meiryo UI"/>
        <family val="3"/>
        <charset val="128"/>
      </rPr>
      <t>該当するものを「すべて」</t>
    </r>
    <r>
      <rPr>
        <b/>
        <sz val="11"/>
        <rFont val="Meiryo UI"/>
        <family val="3"/>
        <charset val="128"/>
      </rPr>
      <t>選んでください。（複数回答可）</t>
    </r>
    <phoneticPr fontId="2"/>
  </si>
  <si>
    <r>
      <t>これまでに複数の発電設備又は複数の発電所・事業場からの取り外し工事を同一案件としてまとめて受注したことがありますか。</t>
    </r>
    <r>
      <rPr>
        <b/>
        <u/>
        <sz val="11"/>
        <rFont val="Meiryo UI"/>
        <family val="3"/>
        <charset val="128"/>
      </rPr>
      <t>該当するものを「ひとつ」</t>
    </r>
    <r>
      <rPr>
        <b/>
        <sz val="11"/>
        <rFont val="Meiryo UI"/>
        <family val="3"/>
        <charset val="128"/>
      </rPr>
      <t>選んでください。</t>
    </r>
    <phoneticPr fontId="2"/>
  </si>
  <si>
    <r>
      <t>取り外し工事または交換等により発生した太陽光パネルについて、中間処理・最終処分事業者へ搬入するまでの間、保管したことはありますか。</t>
    </r>
    <r>
      <rPr>
        <b/>
        <u/>
        <sz val="11"/>
        <rFont val="Meiryo UI"/>
        <family val="3"/>
        <charset val="128"/>
      </rPr>
      <t>該当するものを「ひとつ」</t>
    </r>
    <r>
      <rPr>
        <b/>
        <sz val="11"/>
        <rFont val="Meiryo UI"/>
        <family val="3"/>
        <charset val="128"/>
      </rPr>
      <t>選んでください。</t>
    </r>
    <phoneticPr fontId="2"/>
  </si>
  <si>
    <r>
      <t>保管した主な理由について、</t>
    </r>
    <r>
      <rPr>
        <b/>
        <u/>
        <sz val="11"/>
        <rFont val="Meiryo UI"/>
        <family val="3"/>
        <charset val="128"/>
      </rPr>
      <t>該当するものを「すべて」</t>
    </r>
    <r>
      <rPr>
        <b/>
        <sz val="11"/>
        <rFont val="Meiryo UI"/>
        <family val="3"/>
        <charset val="128"/>
      </rPr>
      <t>選んでください。（複数回答可）</t>
    </r>
    <phoneticPr fontId="2"/>
  </si>
  <si>
    <r>
      <t>貴社は、取り外した太陽光パネルの収集・運搬を主にどのように実施していますか。</t>
    </r>
    <r>
      <rPr>
        <b/>
        <u/>
        <sz val="11"/>
        <rFont val="Meiryo UI"/>
        <family val="3"/>
        <charset val="128"/>
      </rPr>
      <t>該当するものを「ひとつ」</t>
    </r>
    <r>
      <rPr>
        <b/>
        <sz val="11"/>
        <rFont val="Meiryo UI"/>
        <family val="3"/>
        <charset val="128"/>
      </rPr>
      <t>選んでください。</t>
    </r>
    <phoneticPr fontId="2"/>
  </si>
  <si>
    <t>（１）以下の内容を実例ベースで、2023～2025年度で直近順に最大５つまで回答を記入してください。金額は、利益を含めた実際の運搬単価（顧客への請求額）を記入してください。
　なお、中間処理費用を含まず、太陽光パネルが貴社施設に搬入されるまでの収集運搬のうち、単一の事業者が実施した工程の費用のみを対象とし、再資源化物や処理残渣等の搬出に係る運搬費用は含めないでください。</t>
    <rPh sb="77" eb="79">
      <t>キニュウ</t>
    </rPh>
    <phoneticPr fontId="2"/>
  </si>
  <si>
    <r>
      <t>問3-2で回答した事例について、取り外し完了から搬出・運搬までにどの程度の期間を要しましたか。</t>
    </r>
    <r>
      <rPr>
        <b/>
        <u/>
        <sz val="11"/>
        <rFont val="Meiryo UI"/>
        <family val="3"/>
        <charset val="128"/>
      </rPr>
      <t>該当するものを「ひとつ」</t>
    </r>
    <r>
      <rPr>
        <b/>
        <sz val="11"/>
        <rFont val="Meiryo UI"/>
        <family val="3"/>
        <charset val="128"/>
      </rPr>
      <t>選んでください。複数パターンある場合は、1.の回答のケースを回答してください。</t>
    </r>
    <phoneticPr fontId="2"/>
  </si>
  <si>
    <r>
      <t>問3-2で回答した事例について、どのような方法で収集運搬を行いましたか。複数パターンある場合は、1.の回答のケースを回答してください。</t>
    </r>
    <r>
      <rPr>
        <b/>
        <u/>
        <sz val="11"/>
        <rFont val="Meiryo UI"/>
        <family val="3"/>
        <charset val="128"/>
      </rPr>
      <t>該当するものを「すべて」</t>
    </r>
    <r>
      <rPr>
        <b/>
        <sz val="11"/>
        <rFont val="Meiryo UI"/>
        <family val="3"/>
        <charset val="128"/>
      </rPr>
      <t>選んでください。（複数回答可）</t>
    </r>
    <rPh sb="88" eb="93">
      <t>フクスウカイトウカ</t>
    </rPh>
    <phoneticPr fontId="2"/>
  </si>
  <si>
    <r>
      <t>今後、太陽光パネルの取り外し依頼があった場合の受託予定について</t>
    </r>
    <r>
      <rPr>
        <b/>
        <u/>
        <sz val="11"/>
        <rFont val="Meiryo UI"/>
        <family val="3"/>
        <charset val="128"/>
      </rPr>
      <t>該当するものを「ひとつ」</t>
    </r>
    <r>
      <rPr>
        <b/>
        <sz val="11"/>
        <rFont val="Meiryo UI"/>
        <family val="3"/>
        <charset val="128"/>
      </rPr>
      <t>選んでください。受託不可の場合は、貴社が、太陽光パネルを受託したくない理由について教えてください。</t>
    </r>
    <phoneticPr fontId="2"/>
  </si>
  <si>
    <r>
      <t>2025年度（令和７年度）に、取り外した太陽光パネルの形態について、</t>
    </r>
    <r>
      <rPr>
        <b/>
        <u/>
        <sz val="11"/>
        <rFont val="Meiryo UI"/>
        <family val="3"/>
        <charset val="128"/>
      </rPr>
      <t>該当するものを「すべて」</t>
    </r>
    <r>
      <rPr>
        <b/>
        <sz val="11"/>
        <rFont val="Meiryo UI"/>
        <family val="3"/>
        <charset val="128"/>
      </rPr>
      <t>選んでください。（複数回答可）</t>
    </r>
    <rPh sb="27" eb="29">
      <t>ケイタイ</t>
    </rPh>
    <phoneticPr fontId="2"/>
  </si>
  <si>
    <r>
      <t>（２）（１）で回答した1.～5.の案件について、収集運搬量・運搬距離・料金の詳細が分かる見積書、請求書等の写し（PDF等）をご提出いただくことは可能でしょうか。また、1～5の案件以外についても同様の資料を提出いただける場合は、御協力をお願いします。なお、料金の決定にあたって使用している料金表があれば、あわせて御提出ください。</t>
    </r>
    <r>
      <rPr>
        <b/>
        <u/>
        <sz val="11"/>
        <rFont val="Meiryo UI"/>
        <family val="3"/>
        <charset val="128"/>
      </rPr>
      <t>該当するものを「ひとつ」</t>
    </r>
    <r>
      <rPr>
        <b/>
        <sz val="11"/>
        <rFont val="Meiryo UI"/>
        <family val="3"/>
        <charset val="128"/>
      </rPr>
      <t>選んでください。</t>
    </r>
    <phoneticPr fontId="2"/>
  </si>
  <si>
    <r>
      <t xml:space="preserve">見積書、請求書、料金表等の写しを提出しない
</t>
    </r>
    <r>
      <rPr>
        <b/>
        <u/>
        <sz val="11"/>
        <rFont val="Meiryo UI"/>
        <family val="3"/>
        <charset val="128"/>
      </rPr>
      <t>→問3-3に進んでください</t>
    </r>
    <phoneticPr fontId="2"/>
  </si>
  <si>
    <r>
      <t>見積書、請求書、料金表等の写しを提出する
→</t>
    </r>
    <r>
      <rPr>
        <b/>
        <u/>
        <sz val="11"/>
        <rFont val="Meiryo UI"/>
        <family val="3"/>
        <charset val="128"/>
      </rPr>
      <t>調査票とあわせてメールに添付して提出してください。問3-3に進んでください</t>
    </r>
    <phoneticPr fontId="2"/>
  </si>
  <si>
    <t>使用済太陽光パネルの排出実態調査票（解体・撤去事業者向け）</t>
    <rPh sb="0" eb="3">
      <t>シヨウズ</t>
    </rPh>
    <rPh sb="3" eb="6">
      <t>タイヨウコウ</t>
    </rPh>
    <rPh sb="10" eb="12">
      <t>ハイシュツ</t>
    </rPh>
    <rPh sb="12" eb="16">
      <t>ジッタイチョウサ</t>
    </rPh>
    <rPh sb="16" eb="17">
      <t>ヒョウ</t>
    </rPh>
    <rPh sb="18" eb="20">
      <t>カイタイ</t>
    </rPh>
    <rPh sb="21" eb="23">
      <t>テッキョ</t>
    </rPh>
    <rPh sb="23" eb="26">
      <t>ジギョウシャ</t>
    </rPh>
    <rPh sb="26" eb="27">
      <t>ム</t>
    </rPh>
    <phoneticPr fontId="2"/>
  </si>
  <si>
    <t>問3-1で1～3、5を選択</t>
    <rPh sb="0" eb="1">
      <t>トイ</t>
    </rPh>
    <rPh sb="11" eb="13">
      <t>センタク</t>
    </rPh>
    <phoneticPr fontId="2"/>
  </si>
  <si>
    <t>太陽光パネルを取り外した実績がある　→2025年度が該当する場合、問1-4に進んでください。</t>
    <rPh sb="26" eb="28">
      <t>ガイトウ</t>
    </rPh>
    <phoneticPr fontId="2"/>
  </si>
  <si>
    <t>相談を受けたことはあるが、取り外した実績はない→2025年度が該当する場合、問４に進んでください。　　</t>
    <rPh sb="31" eb="33">
      <t>ガイトウ</t>
    </rPh>
    <phoneticPr fontId="2"/>
  </si>
  <si>
    <t>相談を受けたことがなく、取り外した実績もない→2025年度が該当する場合、問４に進んでください。</t>
    <rPh sb="30" eb="32">
      <t>ガイトウ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</si>
</sst>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3">
    <font>
      <sz val="11"/>
      <color theme="1"/>
      <name val="Yu Gothic"/>
      <family val="2"/>
      <scheme val="minor"/>
    </font>
    <font>
      <sz val="11"/>
      <color theme="1"/>
      <name val="Yu Gothic"/>
      <family val="2"/>
      <charset val="128"/>
      <scheme val="minor"/>
    </font>
    <font>
      <sz val="6"/>
      <name val="Yu Gothic"/>
      <family val="3"/>
      <charset val="128"/>
      <scheme val="minor"/>
    </font>
    <font>
      <sz val="10"/>
      <color theme="1"/>
      <name val="Yu Gothic"/>
      <family val="2"/>
      <scheme val="minor"/>
    </font>
    <font>
      <sz val="11"/>
      <name val="Yu Gothic"/>
      <family val="2"/>
      <scheme val="minor"/>
    </font>
    <font>
      <sz val="11"/>
      <name val="Meiryo UI"/>
      <family val="3"/>
      <charset val="128"/>
    </font>
    <font>
      <sz val="11"/>
      <color theme="1"/>
      <name val="Meiryo UI"/>
      <family val="3"/>
      <charset val="128"/>
    </font>
    <font>
      <b/>
      <sz val="14"/>
      <name val="Meiryo UI"/>
      <family val="3"/>
      <charset val="128"/>
    </font>
    <font>
      <sz val="10"/>
      <name val="Meiryo UI"/>
      <family val="3"/>
      <charset val="128"/>
    </font>
    <font>
      <b/>
      <sz val="12"/>
      <name val="Meiryo UI"/>
      <family val="3"/>
      <charset val="128"/>
    </font>
    <font>
      <b/>
      <sz val="11"/>
      <name val="Meiryo UI"/>
      <family val="3"/>
      <charset val="128"/>
    </font>
    <font>
      <sz val="9"/>
      <name val="Meiryo UI"/>
      <family val="3"/>
      <charset val="128"/>
    </font>
    <font>
      <sz val="10"/>
      <color theme="1"/>
      <name val="Meiryo UI"/>
      <family val="3"/>
      <charset val="128"/>
    </font>
    <font>
      <u/>
      <sz val="11"/>
      <color theme="10"/>
      <name val="Yu Gothic"/>
      <family val="2"/>
      <scheme val="minor"/>
    </font>
    <font>
      <u/>
      <sz val="11"/>
      <color theme="10"/>
      <name val="Meiryo UI"/>
      <family val="3"/>
      <charset val="128"/>
    </font>
    <font>
      <sz val="11"/>
      <color theme="1"/>
      <name val="Yu Gothic"/>
      <family val="2"/>
      <scheme val="minor"/>
    </font>
    <font>
      <b/>
      <sz val="11"/>
      <color rgb="FFFF0000"/>
      <name val="Meiryo UI"/>
      <family val="3"/>
      <charset val="128"/>
    </font>
    <font>
      <sz val="6"/>
      <name val="Yu Gothic"/>
      <family val="2"/>
      <charset val="128"/>
      <scheme val="minor"/>
    </font>
    <font>
      <b/>
      <sz val="10"/>
      <color theme="1"/>
      <name val="Meiryo UI"/>
      <family val="3"/>
      <charset val="128"/>
    </font>
    <font>
      <sz val="10"/>
      <color theme="0"/>
      <name val="Meiryo UI"/>
      <family val="3"/>
      <charset val="128"/>
    </font>
    <font>
      <b/>
      <u/>
      <sz val="11"/>
      <name val="Meiryo UI"/>
      <family val="3"/>
      <charset val="128"/>
    </font>
    <font>
      <sz val="11"/>
      <name val="BIZ UDPゴシック"/>
      <family val="3"/>
      <charset val="128"/>
    </font>
    <font>
      <vertAlign val="superscript"/>
      <sz val="11"/>
      <name val="Meiryo UI"/>
      <family val="3"/>
      <charset val="128"/>
    </font>
    <font>
      <vertAlign val="superscript"/>
      <sz val="10"/>
      <name val="Meiryo UI"/>
      <family val="3"/>
      <charset val="128"/>
    </font>
    <font>
      <b/>
      <vertAlign val="superscript"/>
      <sz val="11"/>
      <name val="Meiryo UI"/>
      <family val="3"/>
      <charset val="128"/>
    </font>
    <font>
      <b/>
      <sz val="10"/>
      <color rgb="FFFF0000"/>
      <name val="Meiryo UI"/>
      <family val="3"/>
      <charset val="128"/>
    </font>
    <font>
      <sz val="10"/>
      <color theme="1"/>
      <name val="Meiryo UI"/>
      <family val="3"/>
    </font>
    <font>
      <sz val="11"/>
      <color theme="1"/>
      <name val="Meiryo UI"/>
      <family val="3"/>
    </font>
    <font>
      <b/>
      <sz val="12"/>
      <name val="Meiryo UI"/>
      <family val="3"/>
    </font>
    <font>
      <b/>
      <sz val="12"/>
      <color rgb="FF0000FF"/>
      <name val="Meiryo UI"/>
      <family val="3"/>
    </font>
    <font>
      <b/>
      <sz val="11"/>
      <color rgb="FFFF0000"/>
      <name val="Meiryo UI"/>
      <family val="3"/>
    </font>
    <font>
      <b/>
      <sz val="11"/>
      <name val="Meiryo UI"/>
      <family val="3"/>
      <charset val="2"/>
    </font>
    <font>
      <b/>
      <sz val="11"/>
      <color theme="1"/>
      <name val="Meiryo UI"/>
      <family val="3"/>
      <charset val="128"/>
    </font>
  </fonts>
  <fills count="19">
    <fill>
      <patternFill patternType="none"/>
    </fill>
    <fill>
      <patternFill patternType="gray125"/>
    </fill>
    <fill>
      <patternFill patternType="solid">
        <fgColor rgb="FFFDEFE7"/>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FFFFCC"/>
        <bgColor indexed="64"/>
      </patternFill>
    </fill>
    <fill>
      <patternFill patternType="solid">
        <fgColor rgb="FF003399"/>
        <bgColor indexed="64"/>
      </patternFill>
    </fill>
    <fill>
      <patternFill patternType="solid">
        <fgColor rgb="FFFFCCFF"/>
        <bgColor indexed="64"/>
      </patternFill>
    </fill>
    <fill>
      <patternFill patternType="solid">
        <fgColor theme="3" tint="0.79998168889431442"/>
        <bgColor indexed="64"/>
      </patternFill>
    </fill>
    <fill>
      <patternFill patternType="solid">
        <fgColor rgb="FFFFE1FF"/>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7"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s>
  <cellStyleXfs count="5">
    <xf numFmtId="0" fontId="0" fillId="0" borderId="0"/>
    <xf numFmtId="0" fontId="13" fillId="0" borderId="0" applyNumberFormat="0" applyFill="0" applyBorder="0" applyAlignment="0" applyProtection="0"/>
    <xf numFmtId="38" fontId="15" fillId="0" borderId="0" applyFont="0" applyFill="0" applyBorder="0" applyAlignment="0" applyProtection="0">
      <alignment vertical="center"/>
    </xf>
    <xf numFmtId="0" fontId="1" fillId="0" borderId="0">
      <alignment vertical="center"/>
    </xf>
    <xf numFmtId="0" fontId="14" fillId="0" borderId="0" applyNumberFormat="0" applyFill="0" applyBorder="0" applyAlignment="0" applyProtection="0">
      <alignment vertical="center"/>
    </xf>
  </cellStyleXfs>
  <cellXfs count="367">
    <xf numFmtId="0" fontId="0" fillId="0" borderId="0" xfId="0"/>
    <xf numFmtId="0" fontId="0" fillId="0" borderId="0" xfId="0" applyAlignment="1">
      <alignment vertical="center" wrapText="1"/>
    </xf>
    <xf numFmtId="0" fontId="12" fillId="0" borderId="0" xfId="0" applyFont="1" applyAlignment="1" applyProtection="1">
      <alignment vertical="center"/>
      <protection locked="0"/>
    </xf>
    <xf numFmtId="0" fontId="12" fillId="0" borderId="0" xfId="0" applyFont="1" applyAlignment="1" applyProtection="1">
      <alignment vertical="top" wrapText="1"/>
      <protection locked="0"/>
    </xf>
    <xf numFmtId="0" fontId="12" fillId="0" borderId="0" xfId="0" applyFont="1" applyAlignment="1" applyProtection="1">
      <alignment vertical="center" wrapText="1"/>
      <protection locked="0"/>
    </xf>
    <xf numFmtId="0" fontId="12" fillId="0" borderId="0" xfId="0" applyFont="1" applyAlignment="1">
      <alignment vertical="top" wrapText="1"/>
    </xf>
    <xf numFmtId="0" fontId="5" fillId="8" borderId="6" xfId="0" applyFont="1" applyFill="1" applyBorder="1" applyAlignment="1" applyProtection="1">
      <alignment horizontal="center" vertical="center"/>
      <protection locked="0"/>
    </xf>
    <xf numFmtId="0" fontId="5" fillId="8" borderId="3" xfId="0" applyFont="1" applyFill="1" applyBorder="1" applyAlignment="1" applyProtection="1">
      <alignment horizontal="center" vertical="center"/>
      <protection locked="0"/>
    </xf>
    <xf numFmtId="0" fontId="12" fillId="0" borderId="0" xfId="0" applyFont="1" applyAlignment="1" applyProtection="1">
      <alignment vertical="top"/>
      <protection locked="0"/>
    </xf>
    <xf numFmtId="0" fontId="19" fillId="11" borderId="0" xfId="0" applyFont="1" applyFill="1" applyAlignment="1" applyProtection="1">
      <alignment horizontal="center" vertical="center"/>
      <protection locked="0"/>
    </xf>
    <xf numFmtId="0" fontId="12" fillId="0" borderId="0" xfId="0" applyFont="1" applyAlignment="1" applyProtection="1">
      <alignment horizontal="center" vertical="center" wrapText="1"/>
      <protection locked="0"/>
    </xf>
    <xf numFmtId="0" fontId="12" fillId="12" borderId="0" xfId="0" applyFont="1" applyFill="1" applyAlignment="1" applyProtection="1">
      <alignment horizontal="center" vertical="center" wrapText="1"/>
      <protection locked="0"/>
    </xf>
    <xf numFmtId="0" fontId="12" fillId="13" borderId="0" xfId="0" applyFont="1" applyFill="1" applyAlignment="1" applyProtection="1">
      <alignment vertical="center"/>
      <protection locked="0"/>
    </xf>
    <xf numFmtId="0" fontId="12" fillId="0" borderId="0" xfId="0" applyFont="1" applyAlignment="1" applyProtection="1">
      <alignment horizontal="left" vertical="top" wrapText="1"/>
      <protection locked="0"/>
    </xf>
    <xf numFmtId="0" fontId="18" fillId="0" borderId="0" xfId="0" applyFont="1" applyAlignment="1" applyProtection="1">
      <alignment horizontal="left" vertical="center" wrapText="1"/>
      <protection locked="0"/>
    </xf>
    <xf numFmtId="0" fontId="18" fillId="10" borderId="0" xfId="0" applyFont="1" applyFill="1" applyAlignment="1" applyProtection="1">
      <alignment horizontal="center" vertical="center"/>
      <protection locked="0"/>
    </xf>
    <xf numFmtId="0" fontId="18" fillId="3" borderId="0" xfId="0" applyFont="1" applyFill="1" applyAlignment="1" applyProtection="1">
      <alignment horizontal="left" vertical="center"/>
      <protection locked="0"/>
    </xf>
    <xf numFmtId="0" fontId="18" fillId="13" borderId="0" xfId="0" applyFont="1" applyFill="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0" fontId="12" fillId="0" borderId="0" xfId="0" applyFont="1" applyAlignment="1" applyProtection="1">
      <alignment horizontal="left" vertical="center" wrapText="1"/>
      <protection locked="0"/>
    </xf>
    <xf numFmtId="0" fontId="12" fillId="3" borderId="0" xfId="0" applyFont="1" applyFill="1" applyAlignment="1" applyProtection="1">
      <alignment horizontal="center" vertical="center"/>
      <protection locked="0"/>
    </xf>
    <xf numFmtId="0" fontId="12" fillId="10" borderId="0" xfId="0" applyFont="1" applyFill="1" applyAlignment="1" applyProtection="1">
      <alignment horizontal="center" vertical="center"/>
      <protection locked="0"/>
    </xf>
    <xf numFmtId="0" fontId="12" fillId="13" borderId="0" xfId="0" applyFont="1" applyFill="1" applyAlignment="1" applyProtection="1">
      <alignment horizontal="center" vertical="center" wrapText="1"/>
      <protection locked="0"/>
    </xf>
    <xf numFmtId="0" fontId="8" fillId="0" borderId="0" xfId="0" applyFont="1" applyAlignment="1" applyProtection="1">
      <alignment vertical="top" wrapText="1"/>
      <protection locked="0"/>
    </xf>
    <xf numFmtId="0" fontId="8" fillId="0" borderId="0" xfId="0" applyFont="1" applyAlignment="1" applyProtection="1">
      <alignment vertical="center"/>
      <protection locked="0"/>
    </xf>
    <xf numFmtId="0" fontId="8" fillId="0" borderId="0" xfId="0" applyFont="1" applyAlignment="1" applyProtection="1">
      <alignment vertical="top"/>
      <protection locked="0"/>
    </xf>
    <xf numFmtId="0" fontId="4" fillId="0" borderId="0" xfId="0" applyFont="1"/>
    <xf numFmtId="0" fontId="18" fillId="3" borderId="0" xfId="0" applyFont="1" applyFill="1" applyAlignment="1" applyProtection="1">
      <alignment horizontal="left" vertical="center" wrapText="1"/>
      <protection locked="0"/>
    </xf>
    <xf numFmtId="0" fontId="8" fillId="0" borderId="0" xfId="0" applyFont="1" applyAlignment="1" applyProtection="1">
      <alignment horizontal="left" vertical="top" wrapText="1"/>
      <protection locked="0"/>
    </xf>
    <xf numFmtId="0" fontId="18" fillId="8" borderId="0" xfId="0" applyFont="1" applyFill="1" applyAlignment="1" applyProtection="1">
      <alignment horizontal="center" vertical="center"/>
      <protection locked="0"/>
    </xf>
    <xf numFmtId="0" fontId="12" fillId="8" borderId="0" xfId="0" applyFont="1" applyFill="1" applyAlignment="1" applyProtection="1">
      <alignment horizontal="center" vertical="center"/>
      <protection locked="0"/>
    </xf>
    <xf numFmtId="38" fontId="18" fillId="10" borderId="0" xfId="0" applyNumberFormat="1" applyFont="1" applyFill="1" applyAlignment="1" applyProtection="1">
      <alignment horizontal="center" vertical="center"/>
      <protection locked="0"/>
    </xf>
    <xf numFmtId="38" fontId="18" fillId="3" borderId="0" xfId="0" applyNumberFormat="1" applyFont="1" applyFill="1" applyAlignment="1" applyProtection="1">
      <alignment horizontal="left" vertical="center"/>
      <protection locked="0"/>
    </xf>
    <xf numFmtId="38" fontId="12" fillId="0" borderId="0" xfId="0" applyNumberFormat="1" applyFont="1" applyAlignment="1" applyProtection="1">
      <alignment vertical="center"/>
      <protection locked="0"/>
    </xf>
    <xf numFmtId="38" fontId="12" fillId="0" borderId="0" xfId="0" applyNumberFormat="1" applyFont="1" applyAlignment="1" applyProtection="1">
      <alignment vertical="top"/>
      <protection locked="0"/>
    </xf>
    <xf numFmtId="38" fontId="18" fillId="8" borderId="0" xfId="0" applyNumberFormat="1" applyFont="1" applyFill="1" applyAlignment="1" applyProtection="1">
      <alignment horizontal="center" vertical="center"/>
      <protection locked="0"/>
    </xf>
    <xf numFmtId="0" fontId="18" fillId="3" borderId="0" xfId="0" applyFont="1" applyFill="1" applyAlignment="1" applyProtection="1">
      <alignment horizontal="center" vertical="center"/>
      <protection locked="0"/>
    </xf>
    <xf numFmtId="0" fontId="12" fillId="0" borderId="0" xfId="0" applyFont="1" applyAlignment="1" applyProtection="1">
      <alignment horizontal="left" vertical="center"/>
      <protection locked="0"/>
    </xf>
    <xf numFmtId="0" fontId="12" fillId="16" borderId="0" xfId="0" applyFont="1" applyFill="1" applyAlignment="1" applyProtection="1">
      <alignment vertical="center"/>
      <protection hidden="1"/>
    </xf>
    <xf numFmtId="0" fontId="26" fillId="16" borderId="0" xfId="0" applyFont="1" applyFill="1" applyAlignment="1" applyProtection="1">
      <alignment vertical="center"/>
      <protection hidden="1"/>
    </xf>
    <xf numFmtId="0" fontId="12" fillId="15" borderId="0" xfId="0" applyFont="1" applyFill="1" applyAlignment="1" applyProtection="1">
      <alignment vertical="center"/>
      <protection hidden="1"/>
    </xf>
    <xf numFmtId="0" fontId="26" fillId="15" borderId="0" xfId="0" applyFont="1" applyFill="1" applyAlignment="1" applyProtection="1">
      <alignment vertical="center"/>
      <protection hidden="1"/>
    </xf>
    <xf numFmtId="0" fontId="27" fillId="0" borderId="0" xfId="3" applyFont="1" applyProtection="1">
      <alignment vertical="center"/>
      <protection hidden="1"/>
    </xf>
    <xf numFmtId="0" fontId="27" fillId="3" borderId="1" xfId="3" applyFont="1" applyFill="1" applyBorder="1" applyAlignment="1" applyProtection="1">
      <alignment horizontal="left" vertical="top" wrapText="1"/>
      <protection locked="0"/>
    </xf>
    <xf numFmtId="0" fontId="27" fillId="3" borderId="6" xfId="3" applyFont="1" applyFill="1" applyBorder="1" applyAlignment="1" applyProtection="1">
      <alignment horizontal="left" vertical="top" wrapText="1"/>
      <protection locked="0"/>
    </xf>
    <xf numFmtId="0" fontId="27" fillId="0" borderId="0" xfId="3" applyFont="1" applyAlignment="1" applyProtection="1">
      <alignment horizontal="center" vertical="center"/>
      <protection hidden="1"/>
    </xf>
    <xf numFmtId="0" fontId="12" fillId="18" borderId="0" xfId="0" applyFont="1" applyFill="1" applyAlignment="1" applyProtection="1">
      <alignment vertical="center"/>
      <protection hidden="1"/>
    </xf>
    <xf numFmtId="0" fontId="12" fillId="14" borderId="1" xfId="0" applyFont="1" applyFill="1" applyBorder="1" applyAlignment="1" applyProtection="1">
      <alignment vertical="top" wrapText="1"/>
      <protection locked="0"/>
    </xf>
    <xf numFmtId="0" fontId="12" fillId="14" borderId="3" xfId="0" applyFont="1" applyFill="1" applyBorder="1" applyAlignment="1" applyProtection="1">
      <alignment vertical="top" wrapText="1"/>
      <protection locked="0"/>
    </xf>
    <xf numFmtId="0" fontId="12" fillId="14" borderId="5" xfId="0" applyFont="1" applyFill="1" applyBorder="1" applyAlignment="1" applyProtection="1">
      <alignment vertical="top" wrapText="1"/>
      <protection locked="0"/>
    </xf>
    <xf numFmtId="0" fontId="12" fillId="14" borderId="2" xfId="0" applyFont="1" applyFill="1" applyBorder="1" applyAlignment="1" applyProtection="1">
      <alignment vertical="top" wrapText="1"/>
      <protection locked="0"/>
    </xf>
    <xf numFmtId="0" fontId="12" fillId="10" borderId="0" xfId="0" applyFont="1" applyFill="1" applyAlignment="1" applyProtection="1">
      <alignment vertical="center"/>
      <protection hidden="1"/>
    </xf>
    <xf numFmtId="0" fontId="12" fillId="12" borderId="0" xfId="0" applyFont="1" applyFill="1" applyAlignment="1" applyProtection="1">
      <alignment horizontal="center" vertical="center"/>
      <protection locked="0"/>
    </xf>
    <xf numFmtId="0" fontId="18" fillId="10" borderId="0" xfId="0" applyFont="1" applyFill="1" applyAlignment="1" applyProtection="1">
      <alignment horizontal="left" vertical="center"/>
      <protection locked="0"/>
    </xf>
    <xf numFmtId="0" fontId="5" fillId="0" borderId="0" xfId="0" applyFont="1" applyAlignment="1">
      <alignment vertical="center"/>
    </xf>
    <xf numFmtId="0" fontId="16" fillId="5" borderId="0" xfId="0" applyFont="1" applyFill="1" applyAlignment="1">
      <alignment horizontal="left" indent="1"/>
    </xf>
    <xf numFmtId="0" fontId="6" fillId="0" borderId="0" xfId="0" applyFont="1"/>
    <xf numFmtId="0" fontId="25" fillId="15" borderId="0" xfId="0" applyFont="1" applyFill="1" applyAlignment="1">
      <alignment vertical="top"/>
    </xf>
    <xf numFmtId="0" fontId="12" fillId="16" borderId="0" xfId="0" applyFont="1" applyFill="1" applyAlignment="1">
      <alignment vertical="center"/>
    </xf>
    <xf numFmtId="0" fontId="12" fillId="15" borderId="0" xfId="0" applyFont="1" applyFill="1" applyAlignment="1">
      <alignment vertical="center"/>
    </xf>
    <xf numFmtId="0" fontId="5" fillId="0" borderId="0" xfId="0" applyFont="1" applyAlignment="1">
      <alignment horizontal="center" vertical="center"/>
    </xf>
    <xf numFmtId="0" fontId="6" fillId="0" borderId="0" xfId="0" applyFont="1" applyAlignment="1">
      <alignment vertical="center"/>
    </xf>
    <xf numFmtId="0" fontId="5" fillId="0" borderId="0" xfId="0" applyFont="1" applyAlignment="1">
      <alignment horizontal="right" vertical="center"/>
    </xf>
    <xf numFmtId="0" fontId="31" fillId="0" borderId="0" xfId="0" applyFont="1" applyAlignment="1">
      <alignment vertical="center" wrapText="1"/>
    </xf>
    <xf numFmtId="0" fontId="10" fillId="0" borderId="1" xfId="0" applyFont="1" applyBorder="1" applyAlignment="1">
      <alignment vertical="center" wrapText="1"/>
    </xf>
    <xf numFmtId="0" fontId="16" fillId="5" borderId="0" xfId="0" applyFont="1" applyFill="1" applyAlignment="1">
      <alignment horizontal="left" vertical="center" indent="1"/>
    </xf>
    <xf numFmtId="0" fontId="9" fillId="0" borderId="0" xfId="0" applyFont="1" applyAlignment="1">
      <alignment horizontal="left" vertical="center"/>
    </xf>
    <xf numFmtId="0" fontId="10" fillId="0" borderId="0" xfId="0" applyFont="1" applyAlignment="1">
      <alignment vertical="center" wrapText="1"/>
    </xf>
    <xf numFmtId="0" fontId="10" fillId="0" borderId="0" xfId="0" applyFont="1" applyAlignment="1">
      <alignment vertical="center"/>
    </xf>
    <xf numFmtId="0" fontId="11" fillId="0" borderId="1" xfId="0" applyFont="1" applyBorder="1" applyAlignment="1">
      <alignment horizontal="center" vertical="center" shrinkToFit="1"/>
    </xf>
    <xf numFmtId="0" fontId="5" fillId="9" borderId="3" xfId="0" quotePrefix="1" applyFont="1" applyFill="1" applyBorder="1" applyAlignment="1">
      <alignment horizontal="center" vertical="center"/>
    </xf>
    <xf numFmtId="0" fontId="5" fillId="9" borderId="3" xfId="0" quotePrefix="1" applyFont="1" applyFill="1" applyBorder="1" applyAlignment="1">
      <alignment horizontal="left" vertical="center"/>
    </xf>
    <xf numFmtId="0" fontId="5" fillId="9" borderId="4" xfId="0" applyFont="1" applyFill="1" applyBorder="1" applyAlignment="1">
      <alignment vertical="center"/>
    </xf>
    <xf numFmtId="0" fontId="10" fillId="9" borderId="4" xfId="0" applyFont="1" applyFill="1" applyBorder="1" applyAlignment="1">
      <alignment vertical="center" wrapText="1"/>
    </xf>
    <xf numFmtId="0" fontId="10" fillId="9" borderId="5" xfId="0" applyFont="1" applyFill="1" applyBorder="1" applyAlignment="1">
      <alignment vertical="center" wrapText="1"/>
    </xf>
    <xf numFmtId="0" fontId="5" fillId="9" borderId="6" xfId="0" quotePrefix="1" applyFont="1" applyFill="1" applyBorder="1" applyAlignment="1">
      <alignment horizontal="center" vertical="top"/>
    </xf>
    <xf numFmtId="0" fontId="5" fillId="9" borderId="12" xfId="0" quotePrefix="1" applyFont="1" applyFill="1" applyBorder="1" applyAlignment="1">
      <alignment horizontal="left" vertical="center"/>
    </xf>
    <xf numFmtId="0" fontId="5" fillId="9" borderId="8" xfId="0" applyFont="1" applyFill="1" applyBorder="1" applyAlignment="1">
      <alignment vertical="center"/>
    </xf>
    <xf numFmtId="0" fontId="10" fillId="9" borderId="8" xfId="0" applyFont="1" applyFill="1" applyBorder="1" applyAlignment="1">
      <alignment vertical="center" wrapText="1"/>
    </xf>
    <xf numFmtId="0" fontId="10" fillId="9" borderId="9" xfId="0" applyFont="1" applyFill="1" applyBorder="1" applyAlignment="1">
      <alignment vertical="center" wrapText="1"/>
    </xf>
    <xf numFmtId="0" fontId="5" fillId="9" borderId="2" xfId="0" quotePrefix="1" applyFont="1" applyFill="1" applyBorder="1" applyAlignment="1">
      <alignment horizontal="center" vertical="top"/>
    </xf>
    <xf numFmtId="0" fontId="14" fillId="0" borderId="0" xfId="1" applyFont="1" applyAlignment="1" applyProtection="1">
      <alignment vertical="center"/>
    </xf>
    <xf numFmtId="0" fontId="9" fillId="0" borderId="0" xfId="0" applyFont="1" applyAlignment="1">
      <alignment vertical="center"/>
    </xf>
    <xf numFmtId="0" fontId="10" fillId="0" borderId="0" xfId="0" applyFont="1" applyAlignment="1">
      <alignment horizontal="left" vertical="center" wrapText="1"/>
    </xf>
    <xf numFmtId="0" fontId="16" fillId="0" borderId="0" xfId="0" applyFont="1" applyAlignment="1">
      <alignment horizontal="left" vertical="center" indent="1"/>
    </xf>
    <xf numFmtId="0" fontId="12" fillId="18" borderId="0" xfId="0" applyFont="1" applyFill="1" applyAlignment="1">
      <alignment vertical="center"/>
    </xf>
    <xf numFmtId="0" fontId="5" fillId="9" borderId="3" xfId="0" applyFont="1" applyFill="1" applyBorder="1" applyAlignment="1">
      <alignment vertical="center"/>
    </xf>
    <xf numFmtId="0" fontId="6" fillId="9" borderId="4" xfId="0" applyFont="1" applyFill="1" applyBorder="1"/>
    <xf numFmtId="0" fontId="5" fillId="9" borderId="5" xfId="0" applyFont="1" applyFill="1" applyBorder="1" applyAlignment="1">
      <alignment vertical="center"/>
    </xf>
    <xf numFmtId="0" fontId="10" fillId="0" borderId="1" xfId="0" applyFont="1" applyBorder="1" applyAlignment="1">
      <alignment vertical="center"/>
    </xf>
    <xf numFmtId="0" fontId="5" fillId="0" borderId="1" xfId="0" applyFont="1" applyBorder="1" applyAlignment="1">
      <alignment vertical="center" wrapText="1"/>
    </xf>
    <xf numFmtId="0" fontId="10" fillId="0" borderId="0" xfId="0" applyFont="1" applyAlignment="1">
      <alignment horizontal="left" vertical="top" wrapText="1"/>
    </xf>
    <xf numFmtId="0" fontId="32" fillId="0" borderId="0" xfId="0" quotePrefix="1" applyFont="1" applyAlignment="1">
      <alignment vertical="center"/>
    </xf>
    <xf numFmtId="0" fontId="32" fillId="0" borderId="0" xfId="0" applyFont="1" applyAlignment="1">
      <alignment horizontal="left" vertical="top" wrapText="1"/>
    </xf>
    <xf numFmtId="0" fontId="32" fillId="9" borderId="6" xfId="0" quotePrefix="1" applyFont="1" applyFill="1" applyBorder="1" applyAlignment="1">
      <alignment horizontal="center" vertical="center"/>
    </xf>
    <xf numFmtId="0" fontId="5" fillId="9" borderId="6" xfId="0" quotePrefix="1" applyFont="1" applyFill="1" applyBorder="1" applyAlignment="1">
      <alignment horizontal="center" vertical="center" shrinkToFit="1"/>
    </xf>
    <xf numFmtId="0" fontId="5" fillId="9" borderId="12" xfId="0" applyFont="1" applyFill="1" applyBorder="1" applyAlignment="1">
      <alignment vertical="center"/>
    </xf>
    <xf numFmtId="0" fontId="6" fillId="9" borderId="8" xfId="0" applyFont="1" applyFill="1" applyBorder="1"/>
    <xf numFmtId="0" fontId="5" fillId="9" borderId="13" xfId="0" applyFont="1" applyFill="1" applyBorder="1" applyAlignment="1">
      <alignment vertical="center"/>
    </xf>
    <xf numFmtId="0" fontId="6" fillId="9" borderId="10" xfId="0" applyFont="1" applyFill="1" applyBorder="1"/>
    <xf numFmtId="0" fontId="10" fillId="9" borderId="10" xfId="0" applyFont="1" applyFill="1" applyBorder="1" applyAlignment="1">
      <alignment vertical="center" wrapText="1"/>
    </xf>
    <xf numFmtId="0" fontId="10" fillId="0" borderId="0" xfId="0" applyFont="1" applyAlignment="1">
      <alignment vertical="top" wrapText="1"/>
    </xf>
    <xf numFmtId="0" fontId="5" fillId="0" borderId="0" xfId="0" applyFont="1"/>
    <xf numFmtId="0" fontId="5" fillId="9" borderId="12" xfId="0" quotePrefix="1" applyFont="1" applyFill="1" applyBorder="1" applyAlignment="1">
      <alignment horizontal="center" vertical="center"/>
    </xf>
    <xf numFmtId="0" fontId="5" fillId="9" borderId="9" xfId="0" applyFont="1" applyFill="1" applyBorder="1" applyAlignment="1">
      <alignment vertical="center"/>
    </xf>
    <xf numFmtId="0" fontId="10" fillId="9" borderId="2" xfId="0" applyFont="1" applyFill="1" applyBorder="1" applyAlignment="1">
      <alignment vertical="center" wrapText="1"/>
    </xf>
    <xf numFmtId="0" fontId="8" fillId="0" borderId="0" xfId="0" applyFont="1" applyAlignment="1">
      <alignment vertical="center"/>
    </xf>
    <xf numFmtId="0" fontId="8" fillId="0" borderId="0" xfId="0" applyFont="1" applyAlignment="1">
      <alignment horizontal="left" vertical="center" wrapText="1"/>
    </xf>
    <xf numFmtId="0" fontId="8" fillId="0" borderId="0" xfId="0" applyFont="1" applyAlignment="1">
      <alignment horizontal="left" vertical="center"/>
    </xf>
    <xf numFmtId="0" fontId="8" fillId="9" borderId="4" xfId="0" applyFont="1" applyFill="1" applyBorder="1" applyAlignment="1">
      <alignment vertical="center"/>
    </xf>
    <xf numFmtId="0" fontId="8" fillId="9" borderId="5" xfId="0" applyFont="1" applyFill="1" applyBorder="1" applyAlignment="1">
      <alignment vertical="center"/>
    </xf>
    <xf numFmtId="0" fontId="5" fillId="0" borderId="3" xfId="0" applyFont="1" applyBorder="1" applyAlignment="1">
      <alignment horizontal="left" vertical="top"/>
    </xf>
    <xf numFmtId="0" fontId="5" fillId="0" borderId="5" xfId="0" applyFont="1" applyBorder="1" applyAlignment="1">
      <alignment horizontal="left" vertical="top"/>
    </xf>
    <xf numFmtId="0" fontId="21" fillId="0" borderId="3" xfId="0" applyFont="1" applyBorder="1"/>
    <xf numFmtId="0" fontId="8" fillId="0" borderId="5" xfId="0" applyFont="1" applyBorder="1" applyAlignment="1">
      <alignment vertical="center"/>
    </xf>
    <xf numFmtId="0" fontId="10" fillId="0" borderId="5" xfId="0" applyFont="1" applyBorder="1" applyAlignment="1">
      <alignment horizontal="left" vertical="top" wrapText="1"/>
    </xf>
    <xf numFmtId="0" fontId="5" fillId="6" borderId="1" xfId="0" applyFont="1" applyFill="1" applyBorder="1" applyAlignment="1">
      <alignment vertical="top"/>
    </xf>
    <xf numFmtId="0" fontId="5" fillId="6" borderId="1" xfId="0" applyFont="1" applyFill="1" applyBorder="1" applyAlignment="1">
      <alignment horizontal="left" vertical="top"/>
    </xf>
    <xf numFmtId="0" fontId="8" fillId="6" borderId="1" xfId="0" applyFont="1" applyFill="1" applyBorder="1" applyAlignment="1">
      <alignment vertical="center"/>
    </xf>
    <xf numFmtId="0" fontId="10" fillId="9" borderId="5" xfId="0" applyFont="1" applyFill="1" applyBorder="1" applyAlignment="1">
      <alignment horizontal="left" vertical="top" wrapText="1"/>
    </xf>
    <xf numFmtId="0" fontId="5" fillId="9" borderId="5" xfId="0" applyFont="1" applyFill="1" applyBorder="1" applyAlignment="1">
      <alignment horizontal="left" vertical="top" wrapText="1"/>
    </xf>
    <xf numFmtId="0" fontId="5" fillId="9" borderId="13" xfId="0" quotePrefix="1" applyFont="1" applyFill="1" applyBorder="1" applyAlignment="1">
      <alignment horizontal="center" vertical="center"/>
    </xf>
    <xf numFmtId="0" fontId="5" fillId="9" borderId="10" xfId="0" applyFont="1" applyFill="1" applyBorder="1" applyAlignment="1">
      <alignment vertical="center"/>
    </xf>
    <xf numFmtId="0" fontId="10" fillId="9" borderId="11" xfId="0" applyFont="1" applyFill="1" applyBorder="1" applyAlignment="1">
      <alignment vertical="center" wrapText="1"/>
    </xf>
    <xf numFmtId="0" fontId="5" fillId="9" borderId="8" xfId="0" applyFont="1" applyFill="1" applyBorder="1" applyAlignment="1">
      <alignment vertical="center" wrapText="1"/>
    </xf>
    <xf numFmtId="0" fontId="5" fillId="9" borderId="9" xfId="0" applyFont="1" applyFill="1" applyBorder="1" applyAlignment="1">
      <alignment vertical="center" wrapText="1"/>
    </xf>
    <xf numFmtId="0" fontId="5" fillId="9" borderId="14" xfId="0" quotePrefix="1" applyFont="1" applyFill="1" applyBorder="1" applyAlignment="1">
      <alignment horizontal="center" vertical="center"/>
    </xf>
    <xf numFmtId="0" fontId="5" fillId="9" borderId="0" xfId="0" applyFont="1" applyFill="1" applyAlignment="1">
      <alignment vertical="center" wrapText="1"/>
    </xf>
    <xf numFmtId="0" fontId="5" fillId="9" borderId="15" xfId="0" applyFont="1" applyFill="1" applyBorder="1" applyAlignment="1">
      <alignment vertical="center" wrapText="1"/>
    </xf>
    <xf numFmtId="0" fontId="5" fillId="9" borderId="1" xfId="0" applyFont="1" applyFill="1" applyBorder="1" applyAlignment="1">
      <alignment vertical="center" wrapText="1"/>
    </xf>
    <xf numFmtId="0" fontId="10" fillId="9" borderId="13" xfId="0" applyFont="1" applyFill="1" applyBorder="1" applyAlignment="1">
      <alignment vertical="center" wrapText="1"/>
    </xf>
    <xf numFmtId="0" fontId="5" fillId="0" borderId="0" xfId="0" applyFont="1" applyAlignment="1">
      <alignment vertical="top" wrapText="1"/>
    </xf>
    <xf numFmtId="0" fontId="5" fillId="9" borderId="12" xfId="0" applyFont="1" applyFill="1" applyBorder="1" applyAlignment="1">
      <alignment vertical="top"/>
    </xf>
    <xf numFmtId="0" fontId="5" fillId="9" borderId="8" xfId="0" applyFont="1" applyFill="1" applyBorder="1" applyAlignment="1">
      <alignment vertical="top" wrapText="1"/>
    </xf>
    <xf numFmtId="38" fontId="5" fillId="9" borderId="4" xfId="2" applyFont="1" applyFill="1" applyBorder="1" applyAlignment="1" applyProtection="1">
      <alignment vertical="center" wrapText="1"/>
    </xf>
    <xf numFmtId="0" fontId="5" fillId="0" borderId="14" xfId="0" applyFont="1" applyBorder="1" applyAlignment="1">
      <alignment vertical="center"/>
    </xf>
    <xf numFmtId="0" fontId="5" fillId="9" borderId="14" xfId="0" applyFont="1" applyFill="1" applyBorder="1" applyAlignment="1">
      <alignment vertical="top"/>
    </xf>
    <xf numFmtId="0" fontId="5" fillId="9" borderId="10" xfId="0" applyFont="1" applyFill="1" applyBorder="1" applyAlignment="1">
      <alignment vertical="top" wrapText="1"/>
    </xf>
    <xf numFmtId="0" fontId="5" fillId="9" borderId="11" xfId="0" applyFont="1" applyFill="1" applyBorder="1" applyAlignment="1">
      <alignment vertical="top" wrapText="1"/>
    </xf>
    <xf numFmtId="0" fontId="5" fillId="9" borderId="16" xfId="0" applyFont="1" applyFill="1" applyBorder="1" applyAlignment="1">
      <alignment vertical="center"/>
    </xf>
    <xf numFmtId="0" fontId="5" fillId="9" borderId="18" xfId="0" applyFont="1" applyFill="1" applyBorder="1" applyAlignment="1">
      <alignment vertical="center"/>
    </xf>
    <xf numFmtId="0" fontId="5" fillId="9" borderId="2" xfId="0" applyFont="1" applyFill="1" applyBorder="1" applyAlignment="1">
      <alignment vertical="top" wrapText="1"/>
    </xf>
    <xf numFmtId="0" fontId="5" fillId="9" borderId="0" xfId="0" applyFont="1" applyFill="1" applyAlignment="1">
      <alignment vertical="top" wrapText="1"/>
    </xf>
    <xf numFmtId="0" fontId="5" fillId="9" borderId="15" xfId="0" applyFont="1" applyFill="1" applyBorder="1" applyAlignment="1">
      <alignment vertical="top" wrapText="1"/>
    </xf>
    <xf numFmtId="0" fontId="5" fillId="9" borderId="13" xfId="0" applyFont="1" applyFill="1" applyBorder="1" applyAlignment="1">
      <alignment vertical="top" wrapText="1"/>
    </xf>
    <xf numFmtId="0" fontId="5" fillId="9" borderId="9" xfId="0" applyFont="1" applyFill="1" applyBorder="1" applyAlignment="1">
      <alignment vertical="top" wrapText="1"/>
    </xf>
    <xf numFmtId="0" fontId="6" fillId="0" borderId="14" xfId="0" applyFont="1" applyBorder="1" applyAlignment="1">
      <alignment vertical="center"/>
    </xf>
    <xf numFmtId="0" fontId="5" fillId="9" borderId="13" xfId="0" applyFont="1" applyFill="1" applyBorder="1" applyAlignment="1">
      <alignment vertical="top"/>
    </xf>
    <xf numFmtId="0" fontId="5" fillId="0" borderId="14" xfId="0" applyFont="1" applyBorder="1" applyAlignment="1">
      <alignment vertical="center" wrapText="1"/>
    </xf>
    <xf numFmtId="0" fontId="5" fillId="9" borderId="4" xfId="0" applyFont="1" applyFill="1" applyBorder="1" applyAlignment="1">
      <alignment vertical="top" wrapText="1"/>
    </xf>
    <xf numFmtId="0" fontId="5" fillId="9" borderId="5" xfId="0" applyFont="1" applyFill="1" applyBorder="1" applyAlignment="1">
      <alignment vertical="top" wrapText="1"/>
    </xf>
    <xf numFmtId="0" fontId="5" fillId="0" borderId="0" xfId="0" applyFont="1" applyAlignment="1">
      <alignment vertical="top"/>
    </xf>
    <xf numFmtId="0" fontId="0" fillId="0" borderId="0" xfId="0" applyAlignment="1">
      <alignment wrapText="1"/>
    </xf>
    <xf numFmtId="0" fontId="5" fillId="9" borderId="0" xfId="0" applyFont="1" applyFill="1" applyAlignment="1">
      <alignment vertical="center"/>
    </xf>
    <xf numFmtId="0" fontId="6" fillId="0" borderId="0" xfId="0" applyFont="1" applyAlignment="1">
      <alignment vertical="center" wrapText="1"/>
    </xf>
    <xf numFmtId="0" fontId="32" fillId="0" borderId="0" xfId="0" applyFont="1" applyAlignment="1">
      <alignment vertical="center"/>
    </xf>
    <xf numFmtId="0" fontId="5" fillId="9" borderId="4" xfId="0" applyFont="1" applyFill="1" applyBorder="1" applyAlignment="1">
      <alignment vertical="center" wrapText="1"/>
    </xf>
    <xf numFmtId="0" fontId="5" fillId="9" borderId="5" xfId="0" applyFont="1" applyFill="1" applyBorder="1" applyAlignment="1">
      <alignment vertical="center" wrapText="1"/>
    </xf>
    <xf numFmtId="0" fontId="6" fillId="9" borderId="10" xfId="0" applyFont="1" applyFill="1" applyBorder="1" applyAlignment="1">
      <alignment vertical="center"/>
    </xf>
    <xf numFmtId="0" fontId="5" fillId="9" borderId="8" xfId="0" applyFont="1" applyFill="1" applyBorder="1" applyAlignment="1">
      <alignment horizontal="left" vertical="center"/>
    </xf>
    <xf numFmtId="0" fontId="5" fillId="9" borderId="4" xfId="0" applyFont="1" applyFill="1" applyBorder="1" applyAlignment="1">
      <alignment horizontal="left" vertical="center"/>
    </xf>
    <xf numFmtId="0" fontId="5" fillId="9" borderId="0" xfId="0" applyFont="1" applyFill="1" applyAlignment="1">
      <alignment horizontal="left" vertical="center"/>
    </xf>
    <xf numFmtId="0" fontId="5" fillId="9" borderId="1" xfId="0" quotePrefix="1" applyFont="1" applyFill="1" applyBorder="1" applyAlignment="1">
      <alignment horizontal="center" vertical="top"/>
    </xf>
    <xf numFmtId="0" fontId="0" fillId="8" borderId="13" xfId="0" applyFill="1" applyBorder="1" applyAlignment="1" applyProtection="1">
      <alignment horizontal="center" vertical="center"/>
      <protection locked="0"/>
    </xf>
    <xf numFmtId="0" fontId="5" fillId="10" borderId="1" xfId="0" applyFont="1" applyFill="1" applyBorder="1" applyAlignment="1" applyProtection="1">
      <alignment vertical="top" wrapText="1"/>
      <protection locked="0"/>
    </xf>
    <xf numFmtId="0" fontId="10" fillId="8" borderId="1" xfId="0" applyFont="1" applyFill="1" applyBorder="1" applyAlignment="1" applyProtection="1">
      <alignment horizontal="center" vertical="center" wrapText="1"/>
      <protection locked="0"/>
    </xf>
    <xf numFmtId="0" fontId="6" fillId="8" borderId="1" xfId="0" applyFont="1" applyFill="1" applyBorder="1" applyAlignment="1" applyProtection="1">
      <alignment horizontal="center" vertical="center"/>
      <protection locked="0"/>
    </xf>
    <xf numFmtId="0" fontId="10" fillId="10" borderId="1" xfId="0" applyFont="1" applyFill="1" applyBorder="1" applyAlignment="1" applyProtection="1">
      <alignment vertical="center" wrapText="1"/>
      <protection locked="0"/>
    </xf>
    <xf numFmtId="0" fontId="27" fillId="7" borderId="0" xfId="3" applyFont="1" applyFill="1">
      <alignment vertical="center"/>
    </xf>
    <xf numFmtId="0" fontId="28" fillId="7" borderId="0" xfId="3" applyFont="1" applyFill="1">
      <alignment vertical="center"/>
    </xf>
    <xf numFmtId="0" fontId="27" fillId="7" borderId="0" xfId="3" applyFont="1" applyFill="1" applyAlignment="1">
      <alignment horizontal="center" vertical="center"/>
    </xf>
    <xf numFmtId="0" fontId="27" fillId="4" borderId="0" xfId="3" applyFont="1" applyFill="1">
      <alignment vertical="center"/>
    </xf>
    <xf numFmtId="0" fontId="27" fillId="4" borderId="0" xfId="3" applyFont="1" applyFill="1" applyAlignment="1">
      <alignment horizontal="center" vertical="center"/>
    </xf>
    <xf numFmtId="0" fontId="27" fillId="17" borderId="1" xfId="3" applyFont="1" applyFill="1" applyBorder="1" applyAlignment="1">
      <alignment horizontal="center" vertical="center"/>
    </xf>
    <xf numFmtId="0" fontId="27" fillId="0" borderId="6" xfId="3" applyFont="1" applyBorder="1" applyAlignment="1">
      <alignment horizontal="center" vertical="center"/>
    </xf>
    <xf numFmtId="0" fontId="30" fillId="4" borderId="1" xfId="3" applyFont="1" applyFill="1" applyBorder="1" applyAlignment="1">
      <alignment vertical="center" wrapText="1"/>
    </xf>
    <xf numFmtId="0" fontId="30" fillId="4" borderId="6" xfId="3" applyFont="1" applyFill="1" applyBorder="1" applyAlignment="1">
      <alignment vertical="center" wrapText="1"/>
    </xf>
    <xf numFmtId="0" fontId="30" fillId="0" borderId="1" xfId="3" applyFont="1" applyBorder="1" applyAlignment="1">
      <alignment vertical="center" wrapText="1"/>
    </xf>
    <xf numFmtId="0" fontId="30" fillId="0" borderId="6" xfId="3" applyFont="1" applyBorder="1" applyAlignment="1">
      <alignment vertical="center" wrapText="1"/>
    </xf>
    <xf numFmtId="0" fontId="27" fillId="0" borderId="1" xfId="3" applyFont="1" applyBorder="1" applyAlignment="1">
      <alignment horizontal="center" vertical="center"/>
    </xf>
    <xf numFmtId="0" fontId="27" fillId="0" borderId="0" xfId="3" applyFont="1">
      <alignment vertical="center"/>
    </xf>
    <xf numFmtId="0" fontId="5" fillId="2" borderId="6"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3" fillId="3" borderId="12" xfId="1" applyFill="1" applyBorder="1" applyAlignment="1" applyProtection="1">
      <alignment vertical="center"/>
      <protection locked="0"/>
    </xf>
    <xf numFmtId="0" fontId="5" fillId="3" borderId="12" xfId="0" applyFont="1" applyFill="1" applyBorder="1" applyAlignment="1" applyProtection="1">
      <alignment vertical="center"/>
      <protection locked="0"/>
    </xf>
    <xf numFmtId="0" fontId="5" fillId="3" borderId="6" xfId="0" applyFont="1" applyFill="1" applyBorder="1" applyAlignment="1" applyProtection="1">
      <alignment vertical="center"/>
      <protection locked="0"/>
    </xf>
    <xf numFmtId="0" fontId="5" fillId="3" borderId="3" xfId="0" applyFont="1" applyFill="1" applyBorder="1" applyAlignment="1" applyProtection="1">
      <alignment vertical="center"/>
      <protection locked="0"/>
    </xf>
    <xf numFmtId="0" fontId="5" fillId="3" borderId="1" xfId="0" applyFont="1" applyFill="1" applyBorder="1" applyAlignment="1" applyProtection="1">
      <alignment vertical="center"/>
      <protection locked="0"/>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7" fillId="0" borderId="0" xfId="0" applyFont="1" applyAlignment="1">
      <alignment horizontal="center" vertical="center" wrapText="1"/>
    </xf>
    <xf numFmtId="0" fontId="5" fillId="2" borderId="6" xfId="0" applyFont="1" applyFill="1" applyBorder="1" applyAlignment="1">
      <alignment horizontal="center" vertical="center"/>
    </xf>
    <xf numFmtId="0" fontId="0" fillId="3" borderId="8" xfId="0" applyFill="1" applyBorder="1" applyAlignment="1" applyProtection="1">
      <alignment vertical="center"/>
      <protection locked="0"/>
    </xf>
    <xf numFmtId="0" fontId="0" fillId="3" borderId="9" xfId="0" applyFill="1" applyBorder="1" applyAlignment="1" applyProtection="1">
      <alignment vertical="center"/>
      <protection locked="0"/>
    </xf>
    <xf numFmtId="0" fontId="0" fillId="3" borderId="13" xfId="0" applyFill="1" applyBorder="1" applyAlignment="1" applyProtection="1">
      <alignment vertical="center"/>
      <protection locked="0"/>
    </xf>
    <xf numFmtId="0" fontId="0" fillId="3" borderId="10" xfId="0" applyFill="1" applyBorder="1" applyAlignment="1" applyProtection="1">
      <alignment vertical="center"/>
      <protection locked="0"/>
    </xf>
    <xf numFmtId="0" fontId="0" fillId="3" borderId="11" xfId="0" applyFill="1" applyBorder="1" applyAlignment="1" applyProtection="1">
      <alignment vertical="center"/>
      <protection locked="0"/>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1" xfId="0" applyFont="1" applyBorder="1" applyAlignment="1">
      <alignment horizontal="left" vertical="center" wrapText="1"/>
    </xf>
    <xf numFmtId="0" fontId="16" fillId="5" borderId="0" xfId="0" applyFont="1" applyFill="1" applyAlignment="1">
      <alignment horizontal="left" vertical="center" wrapText="1"/>
    </xf>
    <xf numFmtId="0" fontId="16" fillId="5" borderId="0" xfId="0" applyFont="1" applyFill="1" applyAlignment="1">
      <alignment horizontal="left" vertical="center" wrapText="1" indent="1"/>
    </xf>
    <xf numFmtId="0" fontId="6" fillId="0" borderId="0" xfId="0" applyFont="1" applyAlignment="1">
      <alignment vertical="center" wrapText="1"/>
    </xf>
    <xf numFmtId="0" fontId="6" fillId="3" borderId="12" xfId="0" applyFont="1" applyFill="1" applyBorder="1" applyAlignment="1" applyProtection="1">
      <alignment vertical="top"/>
      <protection locked="0"/>
    </xf>
    <xf numFmtId="0" fontId="6" fillId="3" borderId="8" xfId="0" applyFont="1" applyFill="1" applyBorder="1" applyAlignment="1" applyProtection="1">
      <alignment vertical="top"/>
      <protection locked="0"/>
    </xf>
    <xf numFmtId="0" fontId="6" fillId="3" borderId="9" xfId="0" applyFont="1" applyFill="1" applyBorder="1" applyAlignment="1" applyProtection="1">
      <alignment vertical="top"/>
      <protection locked="0"/>
    </xf>
    <xf numFmtId="0" fontId="6" fillId="3" borderId="14" xfId="0" applyFont="1" applyFill="1" applyBorder="1" applyAlignment="1" applyProtection="1">
      <alignment vertical="top"/>
      <protection locked="0"/>
    </xf>
    <xf numFmtId="0" fontId="6" fillId="3" borderId="0" xfId="0" applyFont="1" applyFill="1" applyAlignment="1" applyProtection="1">
      <alignment vertical="top"/>
      <protection locked="0"/>
    </xf>
    <xf numFmtId="0" fontId="6" fillId="3" borderId="15" xfId="0" applyFont="1" applyFill="1" applyBorder="1" applyAlignment="1" applyProtection="1">
      <alignment vertical="top"/>
      <protection locked="0"/>
    </xf>
    <xf numFmtId="0" fontId="6" fillId="3" borderId="13" xfId="0" applyFont="1" applyFill="1" applyBorder="1" applyAlignment="1" applyProtection="1">
      <alignment vertical="top"/>
      <protection locked="0"/>
    </xf>
    <xf numFmtId="0" fontId="6" fillId="3" borderId="10" xfId="0" applyFont="1" applyFill="1" applyBorder="1" applyAlignment="1" applyProtection="1">
      <alignment vertical="top"/>
      <protection locked="0"/>
    </xf>
    <xf numFmtId="0" fontId="6" fillId="3" borderId="11" xfId="0" applyFont="1" applyFill="1" applyBorder="1" applyAlignment="1" applyProtection="1">
      <alignment vertical="top"/>
      <protection locked="0"/>
    </xf>
    <xf numFmtId="0" fontId="0" fillId="0" borderId="0" xfId="0" applyAlignment="1">
      <alignment wrapText="1"/>
    </xf>
    <xf numFmtId="0" fontId="10" fillId="0" borderId="0" xfId="0" applyFont="1" applyAlignment="1">
      <alignment vertical="center" wrapText="1"/>
    </xf>
    <xf numFmtId="0" fontId="5" fillId="8" borderId="6" xfId="0" applyFont="1" applyFill="1" applyBorder="1" applyAlignment="1" applyProtection="1">
      <alignment horizontal="center" vertical="center"/>
      <protection locked="0"/>
    </xf>
    <xf numFmtId="0" fontId="5" fillId="8" borderId="2" xfId="0" applyFont="1" applyFill="1" applyBorder="1" applyAlignment="1" applyProtection="1">
      <alignment horizontal="center" vertical="center"/>
      <protection locked="0"/>
    </xf>
    <xf numFmtId="0" fontId="6" fillId="3" borderId="3" xfId="0" applyFont="1" applyFill="1" applyBorder="1" applyAlignment="1" applyProtection="1">
      <alignment vertical="top" wrapText="1"/>
      <protection locked="0"/>
    </xf>
    <xf numFmtId="0" fontId="6" fillId="3" borderId="4" xfId="0" applyFont="1" applyFill="1" applyBorder="1" applyAlignment="1" applyProtection="1">
      <alignment vertical="top" wrapText="1"/>
      <protection locked="0"/>
    </xf>
    <xf numFmtId="0" fontId="6" fillId="3" borderId="5" xfId="0" applyFont="1" applyFill="1" applyBorder="1" applyAlignment="1" applyProtection="1">
      <alignment vertical="top" wrapText="1"/>
      <protection locked="0"/>
    </xf>
    <xf numFmtId="0" fontId="5" fillId="9" borderId="8" xfId="0" applyFont="1" applyFill="1" applyBorder="1" applyAlignment="1">
      <alignment vertical="center" wrapText="1"/>
    </xf>
    <xf numFmtId="0" fontId="5" fillId="9" borderId="9" xfId="0" applyFont="1" applyFill="1" applyBorder="1" applyAlignment="1">
      <alignment vertical="center" wrapText="1"/>
    </xf>
    <xf numFmtId="0" fontId="0" fillId="8" borderId="2" xfId="0" applyFill="1" applyBorder="1" applyAlignment="1" applyProtection="1">
      <alignment horizontal="center" vertical="center"/>
      <protection locked="0"/>
    </xf>
    <xf numFmtId="0" fontId="5" fillId="9" borderId="8" xfId="0" applyFont="1" applyFill="1"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5" fillId="9" borderId="10" xfId="0" applyFont="1" applyFill="1" applyBorder="1" applyAlignment="1">
      <alignment vertical="center" wrapText="1"/>
    </xf>
    <xf numFmtId="0" fontId="5" fillId="9" borderId="11" xfId="0" applyFont="1" applyFill="1" applyBorder="1" applyAlignment="1">
      <alignment vertical="center" wrapText="1"/>
    </xf>
    <xf numFmtId="0" fontId="5" fillId="9" borderId="9" xfId="0" applyFont="1" applyFill="1" applyBorder="1" applyAlignment="1">
      <alignment horizontal="left" vertical="center" wrapText="1"/>
    </xf>
    <xf numFmtId="0" fontId="5" fillId="9" borderId="10" xfId="0" applyFont="1" applyFill="1" applyBorder="1" applyAlignment="1">
      <alignment horizontal="left" vertical="center" wrapText="1"/>
    </xf>
    <xf numFmtId="0" fontId="5" fillId="9" borderId="11" xfId="0" applyFont="1" applyFill="1" applyBorder="1" applyAlignment="1">
      <alignment horizontal="left" vertical="center" wrapText="1"/>
    </xf>
    <xf numFmtId="0" fontId="5" fillId="9" borderId="0" xfId="0" applyFont="1" applyFill="1" applyAlignment="1">
      <alignment vertical="center" wrapText="1"/>
    </xf>
    <xf numFmtId="0" fontId="5" fillId="9" borderId="15" xfId="0" applyFont="1" applyFill="1" applyBorder="1" applyAlignment="1">
      <alignment vertical="center" wrapText="1"/>
    </xf>
    <xf numFmtId="0" fontId="5" fillId="8" borderId="7" xfId="0" applyFont="1" applyFill="1" applyBorder="1" applyAlignment="1" applyProtection="1">
      <alignment horizontal="center" vertical="center"/>
      <protection locked="0"/>
    </xf>
    <xf numFmtId="0" fontId="6" fillId="0" borderId="12" xfId="0" applyFont="1" applyBorder="1" applyAlignment="1">
      <alignment vertical="center" wrapText="1"/>
    </xf>
    <xf numFmtId="0" fontId="0" fillId="0" borderId="9" xfId="0" applyBorder="1" applyAlignment="1">
      <alignment wrapText="1"/>
    </xf>
    <xf numFmtId="0" fontId="6" fillId="0" borderId="14" xfId="0" applyFont="1" applyBorder="1" applyAlignment="1">
      <alignment vertical="center" wrapText="1"/>
    </xf>
    <xf numFmtId="0" fontId="0" fillId="0" borderId="15" xfId="0" applyBorder="1" applyAlignment="1">
      <alignment wrapText="1"/>
    </xf>
    <xf numFmtId="0" fontId="0" fillId="0" borderId="13" xfId="0" applyBorder="1" applyAlignment="1">
      <alignment wrapText="1"/>
    </xf>
    <xf numFmtId="0" fontId="0" fillId="0" borderId="11" xfId="0" applyBorder="1" applyAlignment="1">
      <alignment wrapText="1"/>
    </xf>
    <xf numFmtId="38" fontId="5" fillId="8" borderId="12" xfId="2" applyFont="1" applyFill="1" applyBorder="1" applyAlignment="1" applyProtection="1">
      <alignment horizontal="center" vertical="center" wrapText="1"/>
      <protection locked="0"/>
    </xf>
    <xf numFmtId="38" fontId="5" fillId="8" borderId="9" xfId="2" applyFont="1" applyFill="1" applyBorder="1" applyAlignment="1" applyProtection="1">
      <alignment horizontal="center" vertical="center" wrapText="1"/>
      <protection locked="0"/>
    </xf>
    <xf numFmtId="38" fontId="5" fillId="8" borderId="14" xfId="2" applyFont="1" applyFill="1" applyBorder="1" applyAlignment="1" applyProtection="1">
      <alignment horizontal="center" vertical="center" wrapText="1"/>
      <protection locked="0"/>
    </xf>
    <xf numFmtId="38" fontId="5" fillId="8" borderId="15" xfId="2" applyFont="1" applyFill="1" applyBorder="1" applyAlignment="1" applyProtection="1">
      <alignment horizontal="center" vertical="center" wrapText="1"/>
      <protection locked="0"/>
    </xf>
    <xf numFmtId="38" fontId="5" fillId="8" borderId="13" xfId="2" applyFont="1" applyFill="1" applyBorder="1" applyAlignment="1" applyProtection="1">
      <alignment horizontal="center" vertical="center" wrapText="1"/>
      <protection locked="0"/>
    </xf>
    <xf numFmtId="38" fontId="5" fillId="8" borderId="11" xfId="2" applyFont="1" applyFill="1" applyBorder="1" applyAlignment="1" applyProtection="1">
      <alignment horizontal="center" vertical="center" wrapText="1"/>
      <protection locked="0"/>
    </xf>
    <xf numFmtId="0" fontId="0" fillId="0" borderId="8" xfId="0" applyBorder="1" applyAlignment="1">
      <alignment vertical="center" wrapText="1"/>
    </xf>
    <xf numFmtId="0" fontId="0" fillId="0" borderId="0" xfId="0" applyAlignment="1">
      <alignment vertical="center" wrapText="1"/>
    </xf>
    <xf numFmtId="0" fontId="0" fillId="0" borderId="10" xfId="0" applyBorder="1" applyAlignment="1">
      <alignment vertical="center" wrapText="1"/>
    </xf>
    <xf numFmtId="0" fontId="5" fillId="9" borderId="0" xfId="0" applyFont="1" applyFill="1" applyAlignment="1">
      <alignment horizontal="left" vertical="center" wrapText="1"/>
    </xf>
    <xf numFmtId="38" fontId="5" fillId="10" borderId="3" xfId="2" applyFont="1" applyFill="1" applyBorder="1" applyAlignment="1" applyProtection="1">
      <alignment vertical="center" wrapText="1"/>
      <protection locked="0"/>
    </xf>
    <xf numFmtId="38" fontId="5" fillId="10" borderId="4" xfId="2" applyFont="1" applyFill="1" applyBorder="1" applyAlignment="1" applyProtection="1">
      <alignment vertical="center" wrapText="1"/>
      <protection locked="0"/>
    </xf>
    <xf numFmtId="38" fontId="5" fillId="10" borderId="5" xfId="2" applyFont="1" applyFill="1" applyBorder="1" applyAlignment="1" applyProtection="1">
      <alignment vertical="center" wrapText="1"/>
      <protection locked="0"/>
    </xf>
    <xf numFmtId="0" fontId="5" fillId="3" borderId="3" xfId="0" applyFont="1" applyFill="1" applyBorder="1" applyAlignment="1" applyProtection="1">
      <alignment horizontal="left" vertical="top" wrapText="1"/>
      <protection locked="0"/>
    </xf>
    <xf numFmtId="0" fontId="5" fillId="3" borderId="4" xfId="0" applyFont="1" applyFill="1" applyBorder="1" applyAlignment="1" applyProtection="1">
      <alignment horizontal="left" vertical="top" wrapText="1"/>
      <protection locked="0"/>
    </xf>
    <xf numFmtId="0" fontId="5" fillId="3" borderId="5" xfId="0" applyFont="1" applyFill="1" applyBorder="1" applyAlignment="1" applyProtection="1">
      <alignment horizontal="left" vertical="top" wrapText="1"/>
      <protection locked="0"/>
    </xf>
    <xf numFmtId="38" fontId="5" fillId="10" borderId="16" xfId="2" applyFont="1" applyFill="1" applyBorder="1" applyAlignment="1" applyProtection="1">
      <alignment vertical="center" wrapText="1"/>
      <protection locked="0"/>
    </xf>
    <xf numFmtId="38" fontId="5" fillId="10" borderId="17" xfId="2" applyFont="1" applyFill="1" applyBorder="1" applyAlignment="1" applyProtection="1">
      <alignment vertical="center" wrapText="1"/>
      <protection locked="0"/>
    </xf>
    <xf numFmtId="0" fontId="5" fillId="9" borderId="12" xfId="0" applyFont="1" applyFill="1" applyBorder="1" applyAlignment="1">
      <alignment vertical="center" wrapText="1"/>
    </xf>
    <xf numFmtId="0" fontId="5" fillId="9" borderId="13" xfId="0" applyFont="1" applyFill="1" applyBorder="1" applyAlignment="1">
      <alignment vertical="center" wrapText="1"/>
    </xf>
    <xf numFmtId="38" fontId="5" fillId="10" borderId="13" xfId="2" applyFont="1" applyFill="1" applyBorder="1" applyAlignment="1" applyProtection="1">
      <alignment vertical="center" wrapText="1"/>
      <protection locked="0"/>
    </xf>
    <xf numFmtId="38" fontId="5" fillId="10" borderId="11" xfId="2" applyFont="1" applyFill="1" applyBorder="1" applyAlignment="1" applyProtection="1">
      <alignment vertical="center" wrapText="1"/>
      <protection locked="0"/>
    </xf>
    <xf numFmtId="0" fontId="5" fillId="10" borderId="3" xfId="0" applyFont="1" applyFill="1" applyBorder="1" applyAlignment="1" applyProtection="1">
      <alignment vertical="center" wrapText="1"/>
      <protection locked="0"/>
    </xf>
    <xf numFmtId="0" fontId="0" fillId="10" borderId="4" xfId="0" applyFill="1" applyBorder="1" applyAlignment="1" applyProtection="1">
      <alignment vertical="center" wrapText="1"/>
      <protection locked="0"/>
    </xf>
    <xf numFmtId="0" fontId="0" fillId="10" borderId="5" xfId="0" applyFill="1" applyBorder="1" applyAlignment="1" applyProtection="1">
      <alignment vertical="center" wrapText="1"/>
      <protection locked="0"/>
    </xf>
    <xf numFmtId="0" fontId="5" fillId="9" borderId="12" xfId="0" applyFont="1" applyFill="1" applyBorder="1" applyAlignment="1">
      <alignment vertical="top" wrapText="1"/>
    </xf>
    <xf numFmtId="0" fontId="5" fillId="9" borderId="8" xfId="0" applyFont="1" applyFill="1" applyBorder="1" applyAlignment="1">
      <alignment vertical="top" wrapText="1"/>
    </xf>
    <xf numFmtId="0" fontId="5" fillId="9" borderId="14" xfId="0" applyFont="1" applyFill="1" applyBorder="1" applyAlignment="1">
      <alignment vertical="top" wrapText="1"/>
    </xf>
    <xf numFmtId="0" fontId="5" fillId="9" borderId="0" xfId="0" applyFont="1" applyFill="1" applyAlignment="1">
      <alignment vertical="top" wrapText="1"/>
    </xf>
    <xf numFmtId="0" fontId="5" fillId="9" borderId="15" xfId="0" applyFont="1" applyFill="1" applyBorder="1" applyAlignment="1">
      <alignment vertical="top" wrapText="1"/>
    </xf>
    <xf numFmtId="38" fontId="5" fillId="10" borderId="19" xfId="2" applyFont="1" applyFill="1" applyBorder="1" applyAlignment="1" applyProtection="1">
      <alignment vertical="center" wrapText="1"/>
      <protection locked="0"/>
    </xf>
    <xf numFmtId="38" fontId="5" fillId="10" borderId="20" xfId="2" applyFont="1" applyFill="1" applyBorder="1" applyAlignment="1" applyProtection="1">
      <alignment vertical="center" wrapText="1"/>
      <protection locked="0"/>
    </xf>
    <xf numFmtId="0" fontId="5" fillId="9" borderId="8" xfId="0" applyFont="1" applyFill="1" applyBorder="1" applyAlignment="1">
      <alignment vertical="center"/>
    </xf>
    <xf numFmtId="0" fontId="5" fillId="9" borderId="9" xfId="0" applyFont="1" applyFill="1" applyBorder="1" applyAlignment="1">
      <alignment vertical="center"/>
    </xf>
    <xf numFmtId="0" fontId="5" fillId="9" borderId="4" xfId="0" applyFont="1" applyFill="1" applyBorder="1" applyAlignment="1">
      <alignment vertical="center"/>
    </xf>
    <xf numFmtId="0" fontId="5" fillId="9" borderId="5" xfId="0" applyFont="1" applyFill="1" applyBorder="1" applyAlignment="1">
      <alignment vertical="center"/>
    </xf>
    <xf numFmtId="0" fontId="5" fillId="9" borderId="4" xfId="0" applyFont="1" applyFill="1" applyBorder="1" applyAlignment="1">
      <alignment vertical="center" wrapText="1"/>
    </xf>
    <xf numFmtId="0" fontId="5" fillId="9" borderId="5" xfId="0" applyFont="1" applyFill="1" applyBorder="1" applyAlignment="1">
      <alignment vertical="center" wrapText="1"/>
    </xf>
    <xf numFmtId="0" fontId="5" fillId="8" borderId="12" xfId="0" applyFont="1" applyFill="1" applyBorder="1" applyAlignment="1" applyProtection="1">
      <alignment horizontal="center" vertical="center"/>
      <protection locked="0"/>
    </xf>
    <xf numFmtId="0" fontId="5" fillId="8" borderId="13" xfId="0" applyFont="1" applyFill="1" applyBorder="1" applyAlignment="1" applyProtection="1">
      <alignment horizontal="center" vertical="center"/>
      <protection locked="0"/>
    </xf>
    <xf numFmtId="0" fontId="0" fillId="8" borderId="6" xfId="0" applyFill="1" applyBorder="1" applyAlignment="1" applyProtection="1">
      <alignment horizontal="center" vertical="center"/>
      <protection locked="0"/>
    </xf>
    <xf numFmtId="0" fontId="32" fillId="0" borderId="0" xfId="0" applyFont="1" applyAlignment="1">
      <alignment horizontal="left" vertical="center" wrapText="1"/>
    </xf>
    <xf numFmtId="0" fontId="6" fillId="10" borderId="3" xfId="0" applyFont="1" applyFill="1" applyBorder="1" applyAlignment="1" applyProtection="1">
      <alignment horizontal="center" vertical="center"/>
      <protection locked="0"/>
    </xf>
    <xf numFmtId="0" fontId="6" fillId="10" borderId="5" xfId="0" applyFont="1" applyFill="1" applyBorder="1" applyAlignment="1" applyProtection="1">
      <alignment horizontal="center" vertical="center"/>
      <protection locked="0"/>
    </xf>
    <xf numFmtId="0" fontId="6" fillId="3" borderId="3" xfId="0" applyFont="1" applyFill="1" applyBorder="1" applyAlignment="1" applyProtection="1">
      <alignment vertical="center" wrapText="1"/>
      <protection locked="0"/>
    </xf>
    <xf numFmtId="0" fontId="6" fillId="3" borderId="4" xfId="0" applyFont="1" applyFill="1" applyBorder="1" applyAlignment="1" applyProtection="1">
      <alignment vertical="center" wrapText="1"/>
      <protection locked="0"/>
    </xf>
    <xf numFmtId="0" fontId="0" fillId="3" borderId="4" xfId="0" applyFill="1" applyBorder="1" applyAlignment="1" applyProtection="1">
      <alignment wrapText="1"/>
      <protection locked="0"/>
    </xf>
    <xf numFmtId="0" fontId="0" fillId="3" borderId="5" xfId="0" applyFill="1" applyBorder="1" applyAlignment="1" applyProtection="1">
      <alignment wrapText="1"/>
      <protection locked="0"/>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center" vertical="top" wrapText="1"/>
    </xf>
    <xf numFmtId="38" fontId="0" fillId="10" borderId="4" xfId="2" applyFont="1" applyFill="1" applyBorder="1" applyAlignment="1" applyProtection="1">
      <alignment vertical="center"/>
      <protection locked="0"/>
    </xf>
    <xf numFmtId="38" fontId="0" fillId="10" borderId="5" xfId="2" applyFont="1" applyFill="1" applyBorder="1" applyAlignment="1" applyProtection="1">
      <alignment vertical="center"/>
      <protection locked="0"/>
    </xf>
    <xf numFmtId="38" fontId="5" fillId="10" borderId="12" xfId="2" applyFont="1" applyFill="1" applyBorder="1" applyAlignment="1" applyProtection="1">
      <alignment vertical="center" wrapText="1"/>
      <protection locked="0"/>
    </xf>
    <xf numFmtId="38" fontId="0" fillId="10" borderId="8" xfId="2" applyFont="1" applyFill="1" applyBorder="1" applyAlignment="1" applyProtection="1">
      <alignment vertical="center"/>
      <protection locked="0"/>
    </xf>
    <xf numFmtId="38" fontId="0" fillId="10" borderId="9" xfId="2" applyFont="1" applyFill="1" applyBorder="1" applyAlignment="1" applyProtection="1">
      <alignment vertical="center"/>
      <protection locked="0"/>
    </xf>
    <xf numFmtId="0" fontId="0" fillId="10" borderId="13" xfId="0" applyFill="1" applyBorder="1" applyAlignment="1" applyProtection="1">
      <alignment vertical="center"/>
      <protection locked="0"/>
    </xf>
    <xf numFmtId="0" fontId="0" fillId="10" borderId="10" xfId="0" applyFill="1" applyBorder="1" applyAlignment="1" applyProtection="1">
      <alignment vertical="center"/>
      <protection locked="0"/>
    </xf>
    <xf numFmtId="0" fontId="0" fillId="10" borderId="11" xfId="0" applyFill="1" applyBorder="1" applyAlignment="1" applyProtection="1">
      <alignment vertical="center"/>
      <protection locked="0"/>
    </xf>
    <xf numFmtId="0" fontId="5" fillId="9" borderId="12" xfId="0" quotePrefix="1" applyFont="1" applyFill="1" applyBorder="1" applyAlignment="1">
      <alignment horizontal="center" vertical="center"/>
    </xf>
    <xf numFmtId="0" fontId="5" fillId="9" borderId="13" xfId="0" quotePrefix="1" applyFont="1" applyFill="1" applyBorder="1" applyAlignment="1">
      <alignment horizontal="center" vertical="center"/>
    </xf>
    <xf numFmtId="0" fontId="6" fillId="3" borderId="3" xfId="0" applyFont="1" applyFill="1" applyBorder="1" applyAlignment="1" applyProtection="1">
      <alignment vertical="top"/>
      <protection locked="0"/>
    </xf>
    <xf numFmtId="0" fontId="0" fillId="3" borderId="4" xfId="0" applyFill="1" applyBorder="1" applyAlignment="1" applyProtection="1">
      <alignment vertical="top"/>
      <protection locked="0"/>
    </xf>
    <xf numFmtId="0" fontId="0" fillId="3" borderId="5" xfId="0" applyFill="1" applyBorder="1" applyAlignment="1" applyProtection="1">
      <alignment vertical="top"/>
      <protection locked="0"/>
    </xf>
    <xf numFmtId="0" fontId="9" fillId="0" borderId="0" xfId="0" applyFont="1" applyAlignment="1">
      <alignment vertical="center" wrapText="1"/>
    </xf>
    <xf numFmtId="0" fontId="10" fillId="0" borderId="0" xfId="0" applyFont="1" applyAlignment="1">
      <alignment horizontal="left" vertical="top" wrapText="1"/>
    </xf>
    <xf numFmtId="0" fontId="6" fillId="3" borderId="1" xfId="0" applyFont="1" applyFill="1" applyBorder="1" applyAlignment="1" applyProtection="1">
      <alignment vertical="center" wrapText="1"/>
      <protection locked="0"/>
    </xf>
    <xf numFmtId="0" fontId="5" fillId="9" borderId="1" xfId="0" applyFont="1" applyFill="1" applyBorder="1" applyAlignment="1">
      <alignment horizontal="left" vertical="center" wrapText="1"/>
    </xf>
    <xf numFmtId="0" fontId="10" fillId="0" borderId="0" xfId="0" applyFont="1" applyAlignment="1">
      <alignment horizontal="left"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2" xfId="0" applyFont="1" applyBorder="1" applyAlignment="1">
      <alignment horizontal="center" vertical="center" wrapText="1"/>
    </xf>
    <xf numFmtId="38" fontId="5" fillId="10" borderId="6" xfId="2" applyFont="1" applyFill="1" applyBorder="1" applyAlignment="1" applyProtection="1">
      <alignment horizontal="center" vertical="center" shrinkToFit="1"/>
      <protection locked="0"/>
    </xf>
    <xf numFmtId="38" fontId="5" fillId="10" borderId="7" xfId="2" applyFont="1" applyFill="1" applyBorder="1" applyAlignment="1" applyProtection="1">
      <alignment horizontal="center" vertical="center" shrinkToFit="1"/>
      <protection locked="0"/>
    </xf>
    <xf numFmtId="38" fontId="5" fillId="10" borderId="2" xfId="2" applyFont="1" applyFill="1" applyBorder="1" applyAlignment="1" applyProtection="1">
      <alignment horizontal="center" vertical="center" shrinkToFit="1"/>
      <protection locked="0"/>
    </xf>
    <xf numFmtId="0" fontId="5" fillId="10" borderId="6" xfId="2" applyNumberFormat="1" applyFont="1" applyFill="1" applyBorder="1" applyAlignment="1" applyProtection="1">
      <alignment horizontal="center" vertical="center" shrinkToFit="1"/>
      <protection locked="0"/>
    </xf>
    <xf numFmtId="0" fontId="5" fillId="10" borderId="7" xfId="2" applyNumberFormat="1" applyFont="1" applyFill="1" applyBorder="1" applyAlignment="1" applyProtection="1">
      <alignment horizontal="center" vertical="center" shrinkToFit="1"/>
      <protection locked="0"/>
    </xf>
    <xf numFmtId="0" fontId="5" fillId="10" borderId="2" xfId="2" applyNumberFormat="1" applyFont="1" applyFill="1" applyBorder="1" applyAlignment="1" applyProtection="1">
      <alignment horizontal="center" vertical="center" shrinkToFit="1"/>
      <protection locked="0"/>
    </xf>
    <xf numFmtId="0" fontId="5" fillId="8" borderId="6" xfId="0" applyFont="1" applyFill="1" applyBorder="1" applyAlignment="1" applyProtection="1">
      <alignment horizontal="center" vertical="center" wrapText="1"/>
      <protection locked="0"/>
    </xf>
    <xf numFmtId="0" fontId="5" fillId="8" borderId="7" xfId="0" applyFont="1" applyFill="1" applyBorder="1" applyAlignment="1" applyProtection="1">
      <alignment horizontal="center" vertical="center" wrapText="1"/>
      <protection locked="0"/>
    </xf>
    <xf numFmtId="0" fontId="5" fillId="8" borderId="2" xfId="0" applyFont="1" applyFill="1" applyBorder="1" applyAlignment="1" applyProtection="1">
      <alignment horizontal="center" vertical="center" wrapText="1"/>
      <protection locked="0"/>
    </xf>
    <xf numFmtId="0" fontId="6" fillId="0" borderId="6" xfId="0" applyFont="1" applyBorder="1" applyAlignment="1">
      <alignment horizontal="center" vertical="center"/>
    </xf>
    <xf numFmtId="0" fontId="6" fillId="0" borderId="2" xfId="0" applyFont="1" applyBorder="1" applyAlignment="1">
      <alignment horizontal="center" vertical="center"/>
    </xf>
    <xf numFmtId="38" fontId="5" fillId="8" borderId="6" xfId="2" applyFont="1" applyFill="1" applyBorder="1" applyAlignment="1" applyProtection="1">
      <alignment horizontal="center" vertical="center" shrinkToFit="1"/>
      <protection locked="0"/>
    </xf>
    <xf numFmtId="38" fontId="5" fillId="8" borderId="7" xfId="2" applyFont="1" applyFill="1" applyBorder="1" applyAlignment="1" applyProtection="1">
      <alignment horizontal="center" vertical="center" shrinkToFit="1"/>
      <protection locked="0"/>
    </xf>
    <xf numFmtId="38" fontId="5" fillId="8" borderId="2" xfId="2" applyFont="1" applyFill="1" applyBorder="1" applyAlignment="1" applyProtection="1">
      <alignment horizontal="center" vertical="center" shrinkToFit="1"/>
      <protection locked="0"/>
    </xf>
    <xf numFmtId="0" fontId="10" fillId="0" borderId="1" xfId="0" quotePrefix="1" applyFont="1" applyBorder="1" applyAlignment="1">
      <alignment horizontal="center" vertical="center"/>
    </xf>
    <xf numFmtId="0" fontId="5" fillId="6" borderId="6" xfId="0" applyFont="1" applyFill="1" applyBorder="1" applyAlignment="1">
      <alignment horizontal="center" vertical="center" wrapText="1"/>
    </xf>
    <xf numFmtId="0" fontId="5" fillId="6" borderId="7" xfId="0" applyFont="1" applyFill="1" applyBorder="1" applyAlignment="1">
      <alignment horizontal="center" vertical="center" wrapText="1"/>
    </xf>
    <xf numFmtId="0" fontId="5" fillId="6" borderId="2" xfId="0" applyFont="1" applyFill="1" applyBorder="1" applyAlignment="1">
      <alignment horizontal="center" vertical="center" wrapText="1"/>
    </xf>
    <xf numFmtId="38" fontId="5" fillId="6" borderId="6" xfId="2" applyFont="1" applyFill="1" applyBorder="1" applyAlignment="1" applyProtection="1">
      <alignment horizontal="center" vertical="center" shrinkToFit="1"/>
    </xf>
    <xf numFmtId="38" fontId="5" fillId="6" borderId="7" xfId="2" applyFont="1" applyFill="1" applyBorder="1" applyAlignment="1" applyProtection="1">
      <alignment horizontal="center" vertical="center" shrinkToFit="1"/>
    </xf>
    <xf numFmtId="38" fontId="5" fillId="6" borderId="2" xfId="2" applyFont="1" applyFill="1" applyBorder="1" applyAlignment="1" applyProtection="1">
      <alignment horizontal="center" vertical="center" shrinkToFit="1"/>
    </xf>
    <xf numFmtId="0" fontId="6" fillId="3" borderId="5" xfId="0" applyFont="1" applyFill="1" applyBorder="1" applyAlignment="1" applyProtection="1">
      <alignment vertical="center" wrapText="1"/>
      <protection locked="0"/>
    </xf>
    <xf numFmtId="0" fontId="10" fillId="0" borderId="3"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horizontal="center" vertical="center"/>
    </xf>
    <xf numFmtId="0" fontId="5" fillId="6" borderId="6" xfId="2" applyNumberFormat="1" applyFont="1" applyFill="1" applyBorder="1" applyAlignment="1" applyProtection="1">
      <alignment horizontal="center" vertical="center" shrinkToFit="1"/>
    </xf>
    <xf numFmtId="0" fontId="5" fillId="6" borderId="7" xfId="2" applyNumberFormat="1" applyFont="1" applyFill="1" applyBorder="1" applyAlignment="1" applyProtection="1">
      <alignment horizontal="center" vertical="center" shrinkToFit="1"/>
    </xf>
    <xf numFmtId="0" fontId="5" fillId="6" borderId="2" xfId="2" applyNumberFormat="1" applyFont="1" applyFill="1" applyBorder="1" applyAlignment="1" applyProtection="1">
      <alignment horizontal="center" vertical="center" shrinkToFit="1"/>
    </xf>
    <xf numFmtId="0" fontId="32" fillId="9" borderId="3" xfId="0" applyFont="1" applyFill="1" applyBorder="1" applyAlignment="1">
      <alignment horizontal="center" vertical="top" wrapText="1"/>
    </xf>
    <xf numFmtId="0" fontId="32" fillId="9" borderId="4" xfId="0" applyFont="1" applyFill="1" applyBorder="1" applyAlignment="1">
      <alignment horizontal="center" vertical="top" wrapText="1"/>
    </xf>
    <xf numFmtId="0" fontId="32" fillId="9" borderId="5" xfId="0" applyFont="1" applyFill="1" applyBorder="1" applyAlignment="1">
      <alignment horizontal="center" vertical="top" wrapText="1"/>
    </xf>
    <xf numFmtId="0" fontId="5" fillId="9" borderId="6" xfId="0" quotePrefix="1" applyFont="1" applyFill="1" applyBorder="1" applyAlignment="1">
      <alignment horizontal="center" vertical="top"/>
    </xf>
    <xf numFmtId="0" fontId="5" fillId="9" borderId="7" xfId="0" quotePrefix="1" applyFont="1" applyFill="1" applyBorder="1" applyAlignment="1">
      <alignment horizontal="center" vertical="top"/>
    </xf>
    <xf numFmtId="0" fontId="5" fillId="9" borderId="12" xfId="0" applyFont="1" applyFill="1" applyBorder="1" applyAlignment="1">
      <alignment horizontal="left" vertical="center" wrapText="1"/>
    </xf>
    <xf numFmtId="0" fontId="5" fillId="9" borderId="14" xfId="0" applyFont="1" applyFill="1" applyBorder="1" applyAlignment="1">
      <alignment horizontal="left" vertical="center" wrapText="1"/>
    </xf>
    <xf numFmtId="0" fontId="10" fillId="8" borderId="1" xfId="0" applyFont="1" applyFill="1" applyBorder="1" applyAlignment="1" applyProtection="1">
      <alignment horizontal="center" vertical="center" wrapText="1"/>
      <protection locked="0"/>
    </xf>
    <xf numFmtId="0" fontId="5" fillId="9" borderId="6" xfId="0" quotePrefix="1" applyFont="1" applyFill="1" applyBorder="1" applyAlignment="1">
      <alignment horizontal="center" vertical="center"/>
    </xf>
    <xf numFmtId="0" fontId="5" fillId="9" borderId="2" xfId="0" quotePrefix="1" applyFont="1" applyFill="1" applyBorder="1" applyAlignment="1">
      <alignment horizontal="center" vertical="center"/>
    </xf>
    <xf numFmtId="0" fontId="5" fillId="9" borderId="2" xfId="0" quotePrefix="1" applyFont="1" applyFill="1" applyBorder="1" applyAlignment="1">
      <alignment horizontal="center" vertical="top"/>
    </xf>
    <xf numFmtId="0" fontId="5" fillId="3" borderId="3" xfId="0" applyFont="1" applyFill="1" applyBorder="1" applyAlignment="1" applyProtection="1">
      <alignment vertical="center" wrapText="1"/>
      <protection locked="0"/>
    </xf>
    <xf numFmtId="0" fontId="5" fillId="3" borderId="4" xfId="0" applyFont="1" applyFill="1" applyBorder="1" applyAlignment="1" applyProtection="1">
      <alignment vertical="center" wrapText="1"/>
      <protection locked="0"/>
    </xf>
    <xf numFmtId="0" fontId="5" fillId="3" borderId="5" xfId="0" applyFont="1" applyFill="1" applyBorder="1" applyAlignment="1" applyProtection="1">
      <alignment vertical="center" wrapText="1"/>
      <protection locked="0"/>
    </xf>
    <xf numFmtId="0" fontId="14" fillId="4" borderId="3" xfId="1" applyFont="1" applyFill="1" applyBorder="1" applyAlignment="1" applyProtection="1">
      <alignment horizontal="center" vertical="center"/>
    </xf>
    <xf numFmtId="0" fontId="14" fillId="4" borderId="5" xfId="1" applyFont="1" applyFill="1" applyBorder="1" applyAlignment="1" applyProtection="1">
      <alignment horizontal="center" vertical="center"/>
    </xf>
    <xf numFmtId="0" fontId="29" fillId="4" borderId="0" xfId="3" applyFont="1" applyFill="1" applyAlignment="1">
      <alignment horizontal="left" vertical="center" wrapText="1"/>
    </xf>
    <xf numFmtId="0" fontId="27" fillId="17" borderId="12" xfId="3" applyFont="1" applyFill="1" applyBorder="1" applyAlignment="1">
      <alignment horizontal="center" vertical="center"/>
    </xf>
    <xf numFmtId="0" fontId="27" fillId="17" borderId="9" xfId="3" applyFont="1" applyFill="1" applyBorder="1" applyAlignment="1">
      <alignment horizontal="center" vertical="center"/>
    </xf>
    <xf numFmtId="0" fontId="14" fillId="4" borderId="1" xfId="1" applyFont="1" applyFill="1" applyBorder="1" applyAlignment="1" applyProtection="1">
      <alignment horizontal="center" vertical="center"/>
    </xf>
    <xf numFmtId="0" fontId="12" fillId="14" borderId="3" xfId="0" applyFont="1" applyFill="1" applyBorder="1" applyAlignment="1" applyProtection="1">
      <alignment horizontal="left" vertical="top" wrapText="1"/>
      <protection locked="0"/>
    </xf>
    <xf numFmtId="0" fontId="12" fillId="14" borderId="13" xfId="0" applyFont="1" applyFill="1" applyBorder="1" applyAlignment="1" applyProtection="1">
      <alignment horizontal="left" vertical="top" wrapText="1"/>
      <protection locked="0"/>
    </xf>
  </cellXfs>
  <cellStyles count="5">
    <cellStyle name="ハイパーリンク" xfId="1" builtinId="8"/>
    <cellStyle name="ハイパーリンク 2" xfId="4" xr:uid="{C315D802-CBD2-4E30-B6BC-3F715154EF38}"/>
    <cellStyle name="桁区切り" xfId="2" builtinId="6"/>
    <cellStyle name="標準" xfId="0" builtinId="0"/>
    <cellStyle name="標準 2" xfId="3" xr:uid="{5A962F59-704D-4AB0-BA4F-62BC1D9676C9}"/>
  </cellStyles>
  <dxfs count="30">
    <dxf>
      <font>
        <color rgb="FFFF0000"/>
      </font>
    </dxf>
    <dxf>
      <font>
        <b/>
        <i val="0"/>
        <color rgb="FF0000FF"/>
      </font>
      <fill>
        <patternFill>
          <bgColor theme="4" tint="0.79998168889431442"/>
        </patternFill>
      </fill>
    </dxf>
    <dxf>
      <font>
        <b/>
        <i val="0"/>
        <color rgb="FFFF0000"/>
      </font>
      <fill>
        <patternFill>
          <bgColor theme="5" tint="0.79998168889431442"/>
        </patternFill>
      </fill>
    </dxf>
    <dxf>
      <fill>
        <patternFill patternType="solid">
          <fgColor indexed="64"/>
          <bgColor rgb="FFA6A6A6"/>
        </patternFill>
      </fill>
    </dxf>
    <dxf>
      <fill>
        <patternFill patternType="solid">
          <fgColor indexed="64"/>
          <bgColor rgb="FFA6A6A6"/>
        </patternFill>
      </fill>
    </dxf>
    <dxf>
      <fill>
        <patternFill patternType="solid">
          <fgColor indexed="64"/>
          <bgColor rgb="FFA6A6A6"/>
        </patternFill>
      </fill>
    </dxf>
    <dxf>
      <fill>
        <patternFill patternType="solid">
          <fgColor indexed="64"/>
          <bgColor rgb="FFA6A6A6"/>
        </patternFill>
      </fill>
    </dxf>
    <dxf>
      <fill>
        <patternFill patternType="solid">
          <fgColor indexed="64"/>
          <bgColor rgb="FFA6A6A6"/>
        </patternFill>
      </fill>
    </dxf>
    <dxf>
      <fill>
        <patternFill patternType="solid">
          <fgColor indexed="64"/>
          <bgColor rgb="FFA6A6A6"/>
        </patternFill>
      </fill>
    </dxf>
    <dxf>
      <fill>
        <patternFill patternType="solid">
          <fgColor indexed="64"/>
          <bgColor rgb="FFA6A6A6"/>
        </patternFill>
      </fill>
    </dxf>
    <dxf>
      <fill>
        <patternFill patternType="solid">
          <fgColor indexed="64"/>
          <bgColor rgb="FFA6A6A6"/>
        </patternFill>
      </fill>
    </dxf>
    <dxf>
      <fill>
        <patternFill patternType="solid">
          <fgColor indexed="64"/>
          <bgColor rgb="FFA6A6A6"/>
        </patternFill>
      </fill>
    </dxf>
    <dxf>
      <fill>
        <patternFill patternType="solid">
          <fgColor indexed="64"/>
          <bgColor rgb="FFA6A6A6"/>
        </patternFill>
      </fill>
    </dxf>
    <dxf>
      <fill>
        <patternFill patternType="solid">
          <fgColor indexed="64"/>
          <bgColor rgb="FFA6A6A6"/>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s>
  <tableStyles count="1" defaultTableStyle="TableStyleMedium2" defaultPivotStyle="PivotStyleLight16">
    <tableStyle name="Invisible" pivot="0" table="0" count="0" xr9:uid="{67BEBCD1-3E93-4C7E-8C59-20A234BD2371}"/>
  </tableStyles>
  <colors>
    <mruColors>
      <color rgb="FFFFFFCC"/>
      <color rgb="FFFFE1FF"/>
      <color rgb="FFFDEF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76200</xdr:colOff>
      <xdr:row>38</xdr:row>
      <xdr:rowOff>162560</xdr:rowOff>
    </xdr:from>
    <xdr:to>
      <xdr:col>5</xdr:col>
      <xdr:colOff>1012825</xdr:colOff>
      <xdr:row>59</xdr:row>
      <xdr:rowOff>56432</xdr:rowOff>
    </xdr:to>
    <xdr:pic>
      <xdr:nvPicPr>
        <xdr:cNvPr id="2" name="図 1">
          <a:extLst>
            <a:ext uri="{FF2B5EF4-FFF2-40B4-BE49-F238E27FC236}">
              <a16:creationId xmlns:a16="http://schemas.microsoft.com/office/drawing/2014/main" id="{CCB37033-099F-497D-A783-664D44F61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1650" y="6239510"/>
          <a:ext cx="5232400" cy="3901992"/>
        </a:xfrm>
        <a:prstGeom prst="rect">
          <a:avLst/>
        </a:prstGeom>
        <a:solidFill>
          <a:sysClr val="window" lastClr="FFFFFF"/>
        </a:solid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14A80-15B3-4300-A118-0B4904AEFCF4}">
  <sheetPr>
    <tabColor rgb="FFFF0000"/>
  </sheetPr>
  <dimension ref="A1:M173"/>
  <sheetViews>
    <sheetView showGridLines="0" tabSelected="1" zoomScaleNormal="100" workbookViewId="0"/>
  </sheetViews>
  <sheetFormatPr defaultColWidth="0" defaultRowHeight="15.75" zeroHeight="1"/>
  <cols>
    <col min="1" max="1" width="3.125" style="61" customWidth="1"/>
    <col min="2" max="2" width="2.5" style="61" customWidth="1"/>
    <col min="3" max="3" width="18.125" style="61" customWidth="1"/>
    <col min="4" max="4" width="19.25" style="61" customWidth="1"/>
    <col min="5" max="5" width="19" style="61" customWidth="1"/>
    <col min="6" max="6" width="16.75" style="61" customWidth="1"/>
    <col min="7" max="7" width="2.5" style="61" customWidth="1"/>
    <col min="8" max="8" width="40.75" style="55" customWidth="1"/>
    <col min="9" max="9" width="0" style="56" hidden="1" customWidth="1"/>
    <col min="10" max="11" width="7.25" style="40" hidden="1" customWidth="1"/>
    <col min="12" max="13" width="0" style="38" hidden="1" customWidth="1"/>
    <col min="14" max="16384" width="8.75" style="56" hidden="1"/>
  </cols>
  <sheetData>
    <row r="1" spans="1:13">
      <c r="A1" s="54"/>
      <c r="B1" s="54"/>
      <c r="C1" s="54"/>
      <c r="D1" s="54"/>
      <c r="E1" s="54"/>
      <c r="F1" s="54"/>
      <c r="G1" s="54"/>
      <c r="J1" s="57" t="s">
        <v>248</v>
      </c>
      <c r="K1" s="57"/>
      <c r="M1" s="58"/>
    </row>
    <row r="2" spans="1:13">
      <c r="A2" s="54"/>
      <c r="B2" s="54"/>
      <c r="C2" s="192" t="s">
        <v>414</v>
      </c>
      <c r="D2" s="192"/>
      <c r="E2" s="192"/>
      <c r="F2" s="192"/>
      <c r="G2" s="54"/>
      <c r="J2" s="59" t="s">
        <v>249</v>
      </c>
      <c r="K2" s="59"/>
      <c r="L2" s="58" t="s">
        <v>250</v>
      </c>
    </row>
    <row r="3" spans="1:13">
      <c r="A3" s="54"/>
      <c r="B3" s="54"/>
      <c r="C3" s="192"/>
      <c r="D3" s="192"/>
      <c r="E3" s="192"/>
      <c r="F3" s="192"/>
      <c r="G3" s="54"/>
      <c r="J3" s="59"/>
      <c r="K3" s="59"/>
      <c r="L3" s="39"/>
    </row>
    <row r="4" spans="1:13">
      <c r="A4" s="54"/>
      <c r="B4" s="54"/>
      <c r="C4" s="192"/>
      <c r="D4" s="192"/>
      <c r="E4" s="192"/>
      <c r="F4" s="192"/>
      <c r="G4" s="54"/>
      <c r="J4" s="59"/>
      <c r="K4" s="59"/>
      <c r="L4" s="58"/>
    </row>
    <row r="5" spans="1:13">
      <c r="A5" s="54"/>
      <c r="B5" s="54"/>
      <c r="C5" s="60"/>
      <c r="D5" s="60"/>
      <c r="E5" s="60"/>
      <c r="F5" s="60"/>
      <c r="G5" s="54"/>
    </row>
    <row r="6" spans="1:13">
      <c r="A6" s="54"/>
      <c r="B6" s="54"/>
      <c r="C6" s="54" t="s">
        <v>54</v>
      </c>
      <c r="D6" s="54"/>
      <c r="E6" s="54"/>
      <c r="F6" s="54"/>
      <c r="G6" s="54"/>
    </row>
    <row r="7" spans="1:13">
      <c r="A7" s="54"/>
      <c r="B7" s="54"/>
      <c r="C7" s="193" t="s">
        <v>55</v>
      </c>
      <c r="D7" s="184"/>
      <c r="E7" s="184"/>
      <c r="F7" s="185"/>
      <c r="G7" s="54"/>
      <c r="H7" s="55" t="str">
        <f>IF(L7="NG","会社名 / 事業所名を記入してください/","")</f>
        <v>会社名 / 事業所名を記入してください/</v>
      </c>
      <c r="L7" s="38" t="str">
        <f>IF(D7="","NG","OK")</f>
        <v>NG</v>
      </c>
    </row>
    <row r="8" spans="1:13">
      <c r="A8" s="54"/>
      <c r="B8" s="54"/>
      <c r="C8" s="193"/>
      <c r="D8" s="184"/>
      <c r="E8" s="184"/>
      <c r="F8" s="185"/>
      <c r="G8" s="54"/>
    </row>
    <row r="9" spans="1:13">
      <c r="A9" s="54"/>
      <c r="B9" s="54"/>
      <c r="C9" s="193" t="s">
        <v>56</v>
      </c>
      <c r="D9" s="184"/>
      <c r="E9" s="194"/>
      <c r="F9" s="195"/>
      <c r="G9" s="54"/>
      <c r="H9" s="55" t="str">
        <f>IF(L9="NG","御担当部署を記入してください/","")</f>
        <v>御担当部署を記入してください/</v>
      </c>
      <c r="L9" s="38" t="str">
        <f>IF(D9="","NG","OK")</f>
        <v>NG</v>
      </c>
    </row>
    <row r="10" spans="1:13">
      <c r="A10" s="54"/>
      <c r="B10" s="54"/>
      <c r="C10" s="193"/>
      <c r="D10" s="196"/>
      <c r="E10" s="197"/>
      <c r="F10" s="198"/>
      <c r="G10" s="54"/>
    </row>
    <row r="11" spans="1:13">
      <c r="A11" s="54"/>
      <c r="B11" s="54"/>
      <c r="C11" s="193" t="s">
        <v>57</v>
      </c>
      <c r="D11" s="184"/>
      <c r="E11" s="184"/>
      <c r="F11" s="185"/>
      <c r="G11" s="54"/>
      <c r="H11" s="55" t="str">
        <f>IF(L11="NG","御担当者名を記入してください/","")</f>
        <v>御担当者名を記入してください/</v>
      </c>
      <c r="L11" s="38" t="str">
        <f>IF(D11="","NG","OK")</f>
        <v>NG</v>
      </c>
    </row>
    <row r="12" spans="1:13">
      <c r="A12" s="54"/>
      <c r="B12" s="54"/>
      <c r="C12" s="193"/>
      <c r="D12" s="186"/>
      <c r="E12" s="186"/>
      <c r="F12" s="187"/>
      <c r="G12" s="54"/>
    </row>
    <row r="13" spans="1:13" ht="15" customHeight="1">
      <c r="A13" s="54"/>
      <c r="B13" s="54"/>
      <c r="C13" s="181" t="s">
        <v>58</v>
      </c>
      <c r="D13" s="184"/>
      <c r="E13" s="184"/>
      <c r="F13" s="185"/>
      <c r="G13" s="54"/>
      <c r="H13" s="55" t="str">
        <f>IF(L13="NG","電話番号を記入してください/","")</f>
        <v>電話番号を記入してください/</v>
      </c>
      <c r="L13" s="38" t="str">
        <f>IF(D13="","NG","OK")</f>
        <v>NG</v>
      </c>
    </row>
    <row r="14" spans="1:13">
      <c r="A14" s="54"/>
      <c r="B14" s="54"/>
      <c r="C14" s="181"/>
      <c r="D14" s="186"/>
      <c r="E14" s="186"/>
      <c r="F14" s="187"/>
      <c r="G14" s="54"/>
    </row>
    <row r="15" spans="1:13">
      <c r="A15" s="54"/>
      <c r="B15" s="54"/>
      <c r="C15" s="181" t="s">
        <v>59</v>
      </c>
      <c r="D15" s="183"/>
      <c r="E15" s="184"/>
      <c r="F15" s="185"/>
      <c r="G15" s="54"/>
      <c r="H15" s="55" t="str">
        <f>IF(L15="NG","メールアドレスを記入してください/","")</f>
        <v>メールアドレスを記入してください/</v>
      </c>
      <c r="L15" s="38" t="str">
        <f>IF(D15="","NG","OK")</f>
        <v>NG</v>
      </c>
    </row>
    <row r="16" spans="1:13">
      <c r="A16" s="54"/>
      <c r="B16" s="54"/>
      <c r="C16" s="182"/>
      <c r="D16" s="186"/>
      <c r="E16" s="186"/>
      <c r="F16" s="187"/>
      <c r="G16" s="54"/>
    </row>
    <row r="17" spans="1:13">
      <c r="A17" s="54"/>
      <c r="B17" s="54"/>
      <c r="G17" s="54"/>
    </row>
    <row r="18" spans="1:13" ht="15" customHeight="1">
      <c r="A18" s="54"/>
      <c r="B18" s="54"/>
      <c r="C18" s="188" t="s">
        <v>390</v>
      </c>
      <c r="D18" s="188"/>
      <c r="E18" s="188"/>
      <c r="F18" s="189"/>
      <c r="G18" s="54"/>
    </row>
    <row r="19" spans="1:13" ht="15" customHeight="1">
      <c r="A19" s="54"/>
      <c r="B19" s="54"/>
      <c r="C19" s="188"/>
      <c r="D19" s="188"/>
      <c r="E19" s="188"/>
      <c r="F19" s="189"/>
      <c r="G19" s="54"/>
    </row>
    <row r="20" spans="1:13" ht="15" customHeight="1">
      <c r="A20" s="54"/>
      <c r="B20" s="54"/>
      <c r="C20" s="188"/>
      <c r="D20" s="188"/>
      <c r="E20" s="188"/>
      <c r="F20" s="189"/>
      <c r="G20" s="54"/>
    </row>
    <row r="21" spans="1:13" ht="15" customHeight="1">
      <c r="A21" s="54"/>
      <c r="B21" s="54"/>
      <c r="C21" s="188"/>
      <c r="D21" s="188"/>
      <c r="E21" s="188"/>
      <c r="F21" s="189"/>
      <c r="G21" s="54"/>
    </row>
    <row r="22" spans="1:13" ht="15" customHeight="1">
      <c r="A22" s="54"/>
      <c r="B22" s="54"/>
      <c r="C22" s="188"/>
      <c r="D22" s="188"/>
      <c r="E22" s="188"/>
      <c r="F22" s="189"/>
      <c r="G22" s="54"/>
    </row>
    <row r="23" spans="1:13" ht="15" customHeight="1">
      <c r="A23" s="54"/>
      <c r="B23" s="54"/>
      <c r="C23" s="188"/>
      <c r="D23" s="188"/>
      <c r="E23" s="188"/>
      <c r="F23" s="189"/>
      <c r="G23" s="54"/>
    </row>
    <row r="24" spans="1:13" ht="15" customHeight="1">
      <c r="A24" s="54"/>
      <c r="B24" s="54"/>
      <c r="C24" s="188"/>
      <c r="D24" s="188"/>
      <c r="E24" s="188"/>
      <c r="F24" s="189"/>
      <c r="G24" s="54"/>
    </row>
    <row r="25" spans="1:13" ht="15" customHeight="1">
      <c r="A25" s="54"/>
      <c r="B25" s="54"/>
      <c r="C25" s="188"/>
      <c r="D25" s="188"/>
      <c r="E25" s="188"/>
      <c r="F25" s="189"/>
      <c r="G25" s="54"/>
    </row>
    <row r="26" spans="1:13" ht="15" customHeight="1">
      <c r="A26" s="54"/>
      <c r="B26" s="54"/>
      <c r="C26" s="188"/>
      <c r="D26" s="188"/>
      <c r="E26" s="188"/>
      <c r="F26" s="189"/>
      <c r="G26" s="54"/>
    </row>
    <row r="27" spans="1:13" ht="15" customHeight="1">
      <c r="A27" s="54"/>
      <c r="B27" s="54"/>
      <c r="C27" s="188"/>
      <c r="D27" s="188"/>
      <c r="E27" s="188"/>
      <c r="F27" s="189"/>
      <c r="G27" s="54"/>
    </row>
    <row r="28" spans="1:13" ht="15" customHeight="1">
      <c r="A28" s="54"/>
      <c r="B28" s="54"/>
      <c r="C28" s="188"/>
      <c r="D28" s="188"/>
      <c r="E28" s="188"/>
      <c r="F28" s="189"/>
      <c r="G28" s="54"/>
    </row>
    <row r="29" spans="1:13" ht="15" customHeight="1">
      <c r="A29" s="54"/>
      <c r="B29" s="54"/>
      <c r="C29" s="188"/>
      <c r="D29" s="188"/>
      <c r="E29" s="188"/>
      <c r="F29" s="189"/>
      <c r="G29" s="54"/>
    </row>
    <row r="30" spans="1:13">
      <c r="A30" s="54"/>
      <c r="B30" s="54"/>
      <c r="C30" s="190"/>
      <c r="D30" s="190"/>
      <c r="E30" s="190"/>
      <c r="F30" s="191"/>
      <c r="G30" s="54"/>
      <c r="J30" s="41"/>
      <c r="K30" s="41"/>
      <c r="L30" s="39"/>
      <c r="M30" s="39"/>
    </row>
    <row r="31" spans="1:13">
      <c r="A31" s="54"/>
      <c r="B31" s="54"/>
      <c r="C31" s="54"/>
      <c r="D31" s="54"/>
      <c r="E31" s="62"/>
      <c r="F31" s="54"/>
      <c r="G31" s="54"/>
      <c r="J31" s="41"/>
      <c r="K31" s="41"/>
      <c r="L31" s="39"/>
      <c r="M31" s="39"/>
    </row>
    <row r="32" spans="1:13">
      <c r="A32" s="54"/>
      <c r="B32" s="54"/>
      <c r="C32" s="54" t="s">
        <v>5</v>
      </c>
      <c r="D32" s="54"/>
      <c r="E32" s="62"/>
      <c r="F32" s="54"/>
      <c r="G32" s="54"/>
      <c r="M32" s="39"/>
    </row>
    <row r="33" spans="1:13">
      <c r="A33" s="54"/>
      <c r="B33" s="54"/>
      <c r="C33" s="63"/>
      <c r="D33" s="54"/>
      <c r="E33" s="62"/>
      <c r="F33" s="54"/>
      <c r="G33" s="54"/>
      <c r="J33" s="41"/>
      <c r="K33" s="41"/>
      <c r="L33" s="39"/>
      <c r="M33" s="39"/>
    </row>
    <row r="34" spans="1:13" ht="15" customHeight="1">
      <c r="A34" s="54"/>
      <c r="B34" s="54"/>
      <c r="C34" s="64" t="s">
        <v>295</v>
      </c>
      <c r="D34" s="199" t="s">
        <v>296</v>
      </c>
      <c r="E34" s="200"/>
      <c r="F34" s="201"/>
      <c r="G34" s="54"/>
      <c r="J34" s="41"/>
      <c r="K34" s="41"/>
      <c r="L34" s="39"/>
      <c r="M34" s="39"/>
    </row>
    <row r="35" spans="1:13" ht="43.15" customHeight="1">
      <c r="A35" s="54"/>
      <c r="B35" s="54"/>
      <c r="C35" s="64" t="s">
        <v>308</v>
      </c>
      <c r="D35" s="199" t="s">
        <v>305</v>
      </c>
      <c r="E35" s="200"/>
      <c r="F35" s="201"/>
      <c r="G35" s="54"/>
      <c r="M35" s="39"/>
    </row>
    <row r="36" spans="1:13" ht="62.45" customHeight="1">
      <c r="A36" s="54"/>
      <c r="B36" s="54"/>
      <c r="C36" s="64" t="s">
        <v>309</v>
      </c>
      <c r="D36" s="199" t="s">
        <v>306</v>
      </c>
      <c r="E36" s="200"/>
      <c r="F36" s="201"/>
      <c r="G36" s="54"/>
      <c r="M36" s="39"/>
    </row>
    <row r="37" spans="1:13" ht="30" customHeight="1">
      <c r="A37" s="54"/>
      <c r="B37" s="54"/>
      <c r="C37" s="64" t="s">
        <v>297</v>
      </c>
      <c r="D37" s="199" t="s">
        <v>298</v>
      </c>
      <c r="E37" s="200"/>
      <c r="F37" s="201"/>
      <c r="G37" s="54"/>
    </row>
    <row r="38" spans="1:13" ht="30" customHeight="1">
      <c r="C38" s="64" t="s">
        <v>299</v>
      </c>
      <c r="D38" s="202" t="s">
        <v>307</v>
      </c>
      <c r="E38" s="200"/>
      <c r="F38" s="201"/>
      <c r="J38" s="41"/>
      <c r="K38" s="41"/>
      <c r="L38" s="39"/>
      <c r="M38" s="39"/>
    </row>
    <row r="39" spans="1:13">
      <c r="J39" s="41"/>
      <c r="K39" s="41"/>
      <c r="L39" s="39"/>
      <c r="M39" s="39"/>
    </row>
    <row r="40" spans="1:13">
      <c r="M40" s="39"/>
    </row>
    <row r="41" spans="1:13">
      <c r="M41" s="39"/>
    </row>
    <row r="42" spans="1:13">
      <c r="J42" s="41"/>
      <c r="K42" s="41"/>
      <c r="L42" s="39"/>
      <c r="M42" s="39"/>
    </row>
    <row r="43" spans="1:13">
      <c r="J43" s="41"/>
      <c r="K43" s="41"/>
      <c r="L43" s="39"/>
      <c r="M43" s="39"/>
    </row>
    <row r="44" spans="1:13">
      <c r="J44" s="41"/>
      <c r="K44" s="41"/>
      <c r="L44" s="39"/>
      <c r="M44" s="39"/>
    </row>
    <row r="45" spans="1:13">
      <c r="J45" s="41"/>
      <c r="K45" s="41"/>
      <c r="L45" s="39"/>
      <c r="M45" s="39"/>
    </row>
    <row r="46" spans="1:13">
      <c r="J46" s="41"/>
      <c r="K46" s="41"/>
      <c r="L46" s="39"/>
      <c r="M46" s="39"/>
    </row>
    <row r="47" spans="1:13">
      <c r="J47" s="41"/>
      <c r="K47" s="41"/>
      <c r="L47" s="39"/>
      <c r="M47" s="39"/>
    </row>
    <row r="48" spans="1:13">
      <c r="M48" s="39"/>
    </row>
    <row r="49" spans="10:13">
      <c r="J49" s="41"/>
      <c r="K49" s="41"/>
      <c r="L49" s="39"/>
      <c r="M49" s="39"/>
    </row>
    <row r="50" spans="10:13">
      <c r="L50" s="39"/>
      <c r="M50" s="39"/>
    </row>
    <row r="51" spans="10:13">
      <c r="J51" s="41"/>
      <c r="K51" s="41"/>
      <c r="L51" s="39"/>
      <c r="M51" s="39"/>
    </row>
    <row r="52" spans="10:13">
      <c r="J52" s="41"/>
      <c r="K52" s="41"/>
      <c r="L52" s="39"/>
      <c r="M52" s="39"/>
    </row>
    <row r="53" spans="10:13">
      <c r="J53" s="41"/>
      <c r="K53" s="41"/>
      <c r="L53" s="39"/>
      <c r="M53" s="39"/>
    </row>
    <row r="54" spans="10:13">
      <c r="M54" s="39"/>
    </row>
    <row r="55" spans="10:13">
      <c r="J55" s="41"/>
      <c r="K55" s="41"/>
      <c r="L55" s="39"/>
      <c r="M55" s="39"/>
    </row>
    <row r="56" spans="10:13">
      <c r="J56" s="41"/>
      <c r="K56" s="41"/>
      <c r="L56" s="39"/>
      <c r="M56" s="39"/>
    </row>
    <row r="57" spans="10:13">
      <c r="M57" s="39"/>
    </row>
    <row r="58" spans="10:13">
      <c r="J58" s="41"/>
      <c r="K58" s="41"/>
      <c r="L58" s="39"/>
      <c r="M58" s="39"/>
    </row>
    <row r="59" spans="10:13">
      <c r="J59" s="41"/>
      <c r="K59" s="41"/>
      <c r="L59" s="39"/>
      <c r="M59" s="39"/>
    </row>
    <row r="60" spans="10:13">
      <c r="J60" s="41"/>
      <c r="K60" s="41"/>
      <c r="L60" s="39"/>
      <c r="M60" s="39"/>
    </row>
    <row r="61" spans="10:13"/>
    <row r="62" spans="10:13">
      <c r="L62" s="39"/>
      <c r="M62" s="39"/>
    </row>
    <row r="63" spans="10:13">
      <c r="M63" s="39"/>
    </row>
    <row r="64" spans="10:13">
      <c r="M64" s="39"/>
    </row>
    <row r="65" spans="10:13">
      <c r="J65" s="41"/>
      <c r="K65" s="41"/>
      <c r="M65" s="39"/>
    </row>
    <row r="66" spans="10:13" hidden="1">
      <c r="M66" s="39"/>
    </row>
    <row r="67" spans="10:13" hidden="1">
      <c r="J67" s="41"/>
      <c r="K67" s="41"/>
      <c r="L67" s="39"/>
      <c r="M67" s="39"/>
    </row>
    <row r="68" spans="10:13" hidden="1">
      <c r="J68" s="41"/>
      <c r="K68" s="41"/>
      <c r="M68" s="39"/>
    </row>
    <row r="69" spans="10:13" hidden="1">
      <c r="M69" s="39"/>
    </row>
    <row r="70" spans="10:13" hidden="1">
      <c r="J70" s="41"/>
      <c r="K70" s="41"/>
      <c r="L70" s="39"/>
      <c r="M70" s="39"/>
    </row>
    <row r="71" spans="10:13" hidden="1">
      <c r="J71" s="41"/>
      <c r="K71" s="41"/>
      <c r="M71" s="39"/>
    </row>
    <row r="72" spans="10:13" hidden="1">
      <c r="M72" s="39"/>
    </row>
    <row r="73" spans="10:13" hidden="1">
      <c r="J73" s="41"/>
      <c r="K73" s="41"/>
      <c r="L73" s="39"/>
      <c r="M73" s="39"/>
    </row>
    <row r="74" spans="10:13" hidden="1">
      <c r="J74" s="41"/>
      <c r="K74" s="41"/>
      <c r="M74" s="39"/>
    </row>
    <row r="75" spans="10:13" hidden="1">
      <c r="M75" s="39"/>
    </row>
    <row r="76" spans="10:13" hidden="1">
      <c r="J76" s="41"/>
      <c r="K76" s="41"/>
      <c r="L76" s="39"/>
      <c r="M76" s="39"/>
    </row>
    <row r="77" spans="10:13" hidden="1">
      <c r="J77" s="41"/>
      <c r="K77" s="41"/>
      <c r="M77" s="39"/>
    </row>
    <row r="79" spans="10:13" hidden="1">
      <c r="J79" s="41"/>
      <c r="K79" s="41"/>
      <c r="L79" s="39"/>
      <c r="M79" s="39"/>
    </row>
    <row r="80" spans="10:13" hidden="1">
      <c r="J80" s="41"/>
      <c r="K80" s="41"/>
      <c r="L80" s="39"/>
      <c r="M80" s="39"/>
    </row>
    <row r="81" spans="10:13" hidden="1">
      <c r="J81" s="41"/>
      <c r="K81" s="41"/>
      <c r="L81" s="39"/>
      <c r="M81" s="39"/>
    </row>
    <row r="82" spans="10:13" hidden="1">
      <c r="J82" s="41"/>
      <c r="K82" s="41"/>
      <c r="L82" s="39"/>
      <c r="M82" s="39"/>
    </row>
    <row r="83" spans="10:13" hidden="1">
      <c r="M83" s="39"/>
    </row>
    <row r="84" spans="10:13" hidden="1">
      <c r="J84" s="41"/>
      <c r="K84" s="41"/>
      <c r="M84" s="39"/>
    </row>
    <row r="85" spans="10:13" hidden="1">
      <c r="J85" s="41"/>
      <c r="K85" s="41"/>
      <c r="L85" s="39"/>
      <c r="M85" s="39"/>
    </row>
    <row r="86" spans="10:13" hidden="1">
      <c r="J86" s="41"/>
      <c r="K86" s="41"/>
      <c r="M86" s="39"/>
    </row>
    <row r="87" spans="10:13" hidden="1">
      <c r="J87" s="41"/>
      <c r="K87" s="41"/>
      <c r="L87" s="39"/>
      <c r="M87" s="39"/>
    </row>
    <row r="88" spans="10:13" hidden="1">
      <c r="J88" s="41"/>
      <c r="K88" s="41"/>
      <c r="M88" s="39"/>
    </row>
    <row r="89" spans="10:13" hidden="1">
      <c r="J89" s="41"/>
      <c r="K89" s="41"/>
      <c r="L89" s="39"/>
      <c r="M89" s="39"/>
    </row>
    <row r="90" spans="10:13" hidden="1">
      <c r="J90" s="41"/>
      <c r="K90" s="41"/>
      <c r="M90" s="39"/>
    </row>
    <row r="91" spans="10:13" hidden="1">
      <c r="J91" s="41"/>
      <c r="K91" s="41"/>
      <c r="L91" s="39"/>
      <c r="M91" s="39"/>
    </row>
    <row r="92" spans="10:13" hidden="1">
      <c r="J92" s="41"/>
      <c r="K92" s="41"/>
      <c r="M92" s="39"/>
    </row>
    <row r="93" spans="10:13" hidden="1">
      <c r="M93" s="39"/>
    </row>
    <row r="94" spans="10:13" hidden="1">
      <c r="J94" s="41"/>
      <c r="K94" s="41"/>
      <c r="L94" s="39"/>
      <c r="M94" s="39"/>
    </row>
    <row r="95" spans="10:13" hidden="1">
      <c r="J95" s="41"/>
      <c r="K95" s="41"/>
      <c r="L95" s="39"/>
      <c r="M95" s="39"/>
    </row>
    <row r="96" spans="10:13" hidden="1">
      <c r="J96" s="41"/>
      <c r="K96" s="41"/>
      <c r="L96" s="39"/>
      <c r="M96" s="39"/>
    </row>
    <row r="97" spans="10:13" hidden="1">
      <c r="M97" s="39"/>
    </row>
    <row r="98" spans="10:13" hidden="1">
      <c r="M98" s="39"/>
    </row>
    <row r="99" spans="10:13" hidden="1">
      <c r="J99" s="41"/>
      <c r="K99" s="41"/>
      <c r="L99" s="39"/>
      <c r="M99" s="39"/>
    </row>
    <row r="102" spans="10:13" hidden="1">
      <c r="J102" s="41"/>
      <c r="K102" s="41"/>
      <c r="L102" s="39"/>
      <c r="M102" s="39"/>
    </row>
    <row r="103" spans="10:13" hidden="1">
      <c r="J103" s="41"/>
      <c r="K103" s="41"/>
      <c r="L103" s="39"/>
      <c r="M103" s="39"/>
    </row>
    <row r="104" spans="10:13" hidden="1">
      <c r="J104" s="41"/>
      <c r="K104" s="41"/>
      <c r="L104" s="39"/>
      <c r="M104" s="39"/>
    </row>
    <row r="105" spans="10:13" hidden="1">
      <c r="J105" s="41"/>
      <c r="K105" s="41"/>
      <c r="L105" s="39"/>
      <c r="M105" s="39"/>
    </row>
    <row r="106" spans="10:13" hidden="1">
      <c r="J106" s="41"/>
      <c r="K106" s="41"/>
      <c r="L106" s="39"/>
      <c r="M106" s="39"/>
    </row>
    <row r="107" spans="10:13" hidden="1">
      <c r="J107" s="41"/>
      <c r="K107" s="41"/>
      <c r="L107" s="39"/>
      <c r="M107" s="39"/>
    </row>
    <row r="108" spans="10:13" hidden="1">
      <c r="J108" s="41"/>
      <c r="K108" s="41"/>
      <c r="L108" s="39"/>
      <c r="M108" s="39"/>
    </row>
    <row r="109" spans="10:13" hidden="1">
      <c r="J109" s="41"/>
      <c r="K109" s="41"/>
      <c r="L109" s="39"/>
      <c r="M109" s="39"/>
    </row>
    <row r="110" spans="10:13" hidden="1">
      <c r="M110" s="39"/>
    </row>
    <row r="111" spans="10:13" hidden="1">
      <c r="J111" s="41"/>
      <c r="K111" s="41"/>
      <c r="L111" s="39"/>
      <c r="M111" s="39"/>
    </row>
    <row r="112" spans="10:13" hidden="1">
      <c r="J112" s="41"/>
      <c r="K112" s="41"/>
      <c r="L112" s="39"/>
      <c r="M112" s="39"/>
    </row>
    <row r="113" spans="10:13" hidden="1">
      <c r="J113" s="41"/>
      <c r="K113" s="41"/>
      <c r="L113" s="39"/>
      <c r="M113" s="39"/>
    </row>
    <row r="114" spans="10:13" hidden="1">
      <c r="J114" s="41"/>
      <c r="K114" s="41"/>
      <c r="L114" s="39"/>
      <c r="M114" s="39"/>
    </row>
    <row r="115" spans="10:13" hidden="1">
      <c r="M115" s="39"/>
    </row>
    <row r="116" spans="10:13" hidden="1">
      <c r="M116" s="39"/>
    </row>
    <row r="117" spans="10:13" hidden="1">
      <c r="J117" s="41"/>
      <c r="K117" s="41"/>
      <c r="L117" s="39"/>
      <c r="M117" s="39"/>
    </row>
    <row r="118" spans="10:13" hidden="1">
      <c r="J118" s="41"/>
      <c r="K118" s="41"/>
      <c r="L118" s="39"/>
      <c r="M118" s="39"/>
    </row>
    <row r="119" spans="10:13" hidden="1">
      <c r="J119" s="41"/>
      <c r="K119" s="41"/>
      <c r="L119" s="39"/>
      <c r="M119" s="39"/>
    </row>
    <row r="122" spans="10:13" hidden="1">
      <c r="M122" s="39"/>
    </row>
    <row r="123" spans="10:13" hidden="1">
      <c r="J123" s="41"/>
      <c r="K123" s="41"/>
      <c r="L123" s="39"/>
      <c r="M123" s="39"/>
    </row>
    <row r="124" spans="10:13" hidden="1">
      <c r="J124" s="41"/>
      <c r="K124" s="41"/>
      <c r="L124" s="39"/>
      <c r="M124" s="39"/>
    </row>
    <row r="125" spans="10:13" hidden="1">
      <c r="J125" s="41"/>
      <c r="K125" s="41"/>
      <c r="L125" s="39"/>
      <c r="M125" s="39"/>
    </row>
    <row r="126" spans="10:13" hidden="1">
      <c r="J126" s="41"/>
      <c r="K126" s="41"/>
      <c r="L126" s="39"/>
      <c r="M126" s="39"/>
    </row>
    <row r="127" spans="10:13" hidden="1">
      <c r="M127" s="39"/>
    </row>
    <row r="128" spans="10:13" hidden="1">
      <c r="J128" s="41"/>
      <c r="K128" s="41"/>
      <c r="L128" s="39"/>
      <c r="M128" s="39"/>
    </row>
    <row r="129" spans="10:13" hidden="1">
      <c r="J129" s="41"/>
      <c r="K129" s="41"/>
      <c r="L129" s="39"/>
      <c r="M129" s="39"/>
    </row>
    <row r="130" spans="10:13" hidden="1">
      <c r="J130" s="41"/>
      <c r="K130" s="41"/>
      <c r="L130" s="39"/>
      <c r="M130" s="39"/>
    </row>
    <row r="131" spans="10:13" hidden="1">
      <c r="M131" s="39"/>
    </row>
    <row r="132" spans="10:13" hidden="1">
      <c r="J132" s="41"/>
      <c r="K132" s="41"/>
      <c r="L132" s="39"/>
      <c r="M132" s="39"/>
    </row>
    <row r="133" spans="10:13" hidden="1">
      <c r="J133" s="41"/>
      <c r="K133" s="41"/>
      <c r="L133" s="39"/>
      <c r="M133" s="39"/>
    </row>
    <row r="134" spans="10:13" hidden="1">
      <c r="J134" s="41"/>
      <c r="K134" s="41"/>
      <c r="L134" s="39"/>
      <c r="M134" s="39"/>
    </row>
    <row r="135" spans="10:13" hidden="1">
      <c r="J135" s="41"/>
      <c r="K135" s="41"/>
      <c r="L135" s="39"/>
      <c r="M135" s="39"/>
    </row>
    <row r="136" spans="10:13" hidden="1">
      <c r="M136" s="39"/>
    </row>
    <row r="138" spans="10:13" hidden="1">
      <c r="J138" s="41"/>
      <c r="K138" s="41"/>
      <c r="L138" s="39"/>
      <c r="M138" s="39"/>
    </row>
    <row r="139" spans="10:13" hidden="1">
      <c r="J139" s="41"/>
      <c r="K139" s="41"/>
      <c r="L139" s="39"/>
      <c r="M139" s="39"/>
    </row>
    <row r="140" spans="10:13" hidden="1">
      <c r="J140" s="41"/>
      <c r="K140" s="41"/>
      <c r="L140" s="39"/>
      <c r="M140" s="39"/>
    </row>
    <row r="141" spans="10:13" hidden="1">
      <c r="J141" s="41"/>
      <c r="K141" s="41"/>
      <c r="L141" s="39"/>
      <c r="M141" s="39"/>
    </row>
    <row r="142" spans="10:13" hidden="1">
      <c r="J142" s="41"/>
      <c r="K142" s="41"/>
      <c r="L142" s="39"/>
      <c r="M142" s="39"/>
    </row>
    <row r="143" spans="10:13" hidden="1">
      <c r="J143" s="41"/>
      <c r="K143" s="41"/>
      <c r="L143" s="39"/>
      <c r="M143" s="39"/>
    </row>
    <row r="144" spans="10:13" hidden="1">
      <c r="M144" s="39"/>
    </row>
    <row r="145" spans="10:13" hidden="1">
      <c r="J145" s="41"/>
      <c r="K145" s="41"/>
      <c r="L145" s="39"/>
      <c r="M145" s="39"/>
    </row>
    <row r="146" spans="10:13" hidden="1">
      <c r="J146" s="41"/>
      <c r="K146" s="41"/>
      <c r="L146" s="39"/>
      <c r="M146" s="39"/>
    </row>
    <row r="147" spans="10:13" hidden="1">
      <c r="J147" s="41"/>
      <c r="K147" s="41"/>
      <c r="L147" s="39"/>
      <c r="M147" s="39"/>
    </row>
    <row r="148" spans="10:13" hidden="1">
      <c r="J148" s="41"/>
      <c r="K148" s="41"/>
      <c r="L148" s="39"/>
      <c r="M148" s="39"/>
    </row>
    <row r="158" spans="10:13" hidden="1">
      <c r="J158" s="41"/>
      <c r="K158" s="41"/>
      <c r="L158" s="39"/>
      <c r="M158" s="39"/>
    </row>
    <row r="159" spans="10:13" hidden="1">
      <c r="J159" s="41"/>
      <c r="K159" s="41"/>
      <c r="L159" s="39"/>
      <c r="M159" s="39"/>
    </row>
    <row r="160" spans="10:13" hidden="1">
      <c r="J160" s="41"/>
      <c r="K160" s="41"/>
      <c r="L160" s="39"/>
      <c r="M160" s="39"/>
    </row>
    <row r="161" spans="10:13" hidden="1">
      <c r="J161" s="41"/>
      <c r="K161" s="41"/>
      <c r="L161" s="39"/>
      <c r="M161" s="39"/>
    </row>
    <row r="162" spans="10:13" hidden="1">
      <c r="J162" s="41"/>
      <c r="K162" s="41"/>
      <c r="L162" s="39"/>
      <c r="M162" s="39"/>
    </row>
    <row r="163" spans="10:13" hidden="1">
      <c r="J163" s="41"/>
      <c r="K163" s="41"/>
      <c r="L163" s="39"/>
      <c r="M163" s="39"/>
    </row>
    <row r="164" spans="10:13" hidden="1">
      <c r="J164" s="41"/>
      <c r="K164" s="41"/>
      <c r="L164" s="39"/>
      <c r="M164" s="39"/>
    </row>
    <row r="165" spans="10:13" hidden="1">
      <c r="J165" s="41"/>
      <c r="K165" s="41"/>
      <c r="L165" s="39"/>
      <c r="M165" s="39"/>
    </row>
    <row r="166" spans="10:13" hidden="1">
      <c r="J166" s="41"/>
      <c r="K166" s="41"/>
      <c r="L166" s="39"/>
      <c r="M166" s="39"/>
    </row>
    <row r="167" spans="10:13" hidden="1">
      <c r="J167" s="41"/>
      <c r="K167" s="41"/>
      <c r="L167" s="39"/>
      <c r="M167" s="39"/>
    </row>
    <row r="168" spans="10:13" hidden="1">
      <c r="J168" s="41"/>
      <c r="K168" s="41"/>
      <c r="L168" s="39"/>
      <c r="M168" s="39"/>
    </row>
    <row r="169" spans="10:13" hidden="1">
      <c r="J169" s="41"/>
      <c r="K169" s="41"/>
      <c r="L169" s="39"/>
      <c r="M169" s="39"/>
    </row>
    <row r="170" spans="10:13" hidden="1">
      <c r="J170" s="41"/>
      <c r="K170" s="41"/>
      <c r="L170" s="39"/>
      <c r="M170" s="39"/>
    </row>
    <row r="171" spans="10:13" hidden="1">
      <c r="M171" s="39"/>
    </row>
    <row r="172" spans="10:13" hidden="1">
      <c r="J172" s="41"/>
      <c r="K172" s="41"/>
      <c r="L172" s="39"/>
      <c r="M172" s="39"/>
    </row>
    <row r="173" spans="10:13" hidden="1">
      <c r="J173" s="41"/>
      <c r="K173" s="41"/>
      <c r="L173" s="39"/>
      <c r="M173" s="39"/>
    </row>
  </sheetData>
  <sheetProtection algorithmName="SHA-512" hashValue="1EAwbG4kNsK05qREz8go5FXW2jF7ZZVfN/NfI3k9SqR55WqFHQcIJB+JFE7TnZzrosO0NW/sdHTd23ajeMZmCg==" saltValue="xauwwoT2Q2sEm2ppzs+RCw==" spinCount="100000" sheet="1" objects="1" scenarios="1"/>
  <mergeCells count="17">
    <mergeCell ref="D34:F34"/>
    <mergeCell ref="D35:F35"/>
    <mergeCell ref="D36:F36"/>
    <mergeCell ref="D37:F37"/>
    <mergeCell ref="D38:F38"/>
    <mergeCell ref="C15:C16"/>
    <mergeCell ref="D15:F16"/>
    <mergeCell ref="C18:F30"/>
    <mergeCell ref="C2:F4"/>
    <mergeCell ref="C7:C8"/>
    <mergeCell ref="D7:F8"/>
    <mergeCell ref="C9:C10"/>
    <mergeCell ref="C13:C14"/>
    <mergeCell ref="D13:F14"/>
    <mergeCell ref="C11:C12"/>
    <mergeCell ref="D11:F12"/>
    <mergeCell ref="D9:F10"/>
  </mergeCells>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6AE5B-C40A-439F-8826-8425649BE532}">
  <dimension ref="A1:U221"/>
  <sheetViews>
    <sheetView showGridLines="0" zoomScaleNormal="100" workbookViewId="0"/>
  </sheetViews>
  <sheetFormatPr defaultColWidth="0" defaultRowHeight="15.75" zeroHeight="1"/>
  <cols>
    <col min="1" max="1" width="3.625" style="61" customWidth="1"/>
    <col min="2" max="2" width="11.75" style="61" customWidth="1"/>
    <col min="3" max="14" width="5.625" style="61" customWidth="1"/>
    <col min="15" max="15" width="3.625" style="61" customWidth="1"/>
    <col min="16" max="16" width="65" style="65" customWidth="1"/>
    <col min="17" max="17" width="0" style="56" hidden="1" customWidth="1"/>
    <col min="18" max="19" width="7.25" style="40" hidden="1" customWidth="1"/>
    <col min="20" max="21" width="0" style="38" hidden="1" customWidth="1"/>
    <col min="22" max="16384" width="8.75" style="56" hidden="1"/>
  </cols>
  <sheetData>
    <row r="1" spans="1:21">
      <c r="A1" s="54"/>
      <c r="B1" s="54"/>
      <c r="C1" s="54"/>
      <c r="D1" s="54"/>
      <c r="E1" s="54"/>
      <c r="F1" s="54"/>
      <c r="G1" s="54"/>
      <c r="H1" s="54"/>
      <c r="I1" s="54"/>
      <c r="J1" s="54"/>
      <c r="K1" s="54"/>
      <c r="L1" s="54"/>
      <c r="M1" s="54"/>
      <c r="N1" s="54"/>
      <c r="O1" s="54"/>
      <c r="R1" s="57" t="s">
        <v>248</v>
      </c>
      <c r="S1" s="57"/>
      <c r="U1" s="58"/>
    </row>
    <row r="2" spans="1:21" ht="16.5">
      <c r="A2" s="54"/>
      <c r="B2" s="66" t="s">
        <v>42</v>
      </c>
      <c r="C2" s="54"/>
      <c r="D2" s="54"/>
      <c r="F2" s="54"/>
      <c r="G2" s="54"/>
      <c r="H2" s="54"/>
      <c r="I2" s="54"/>
      <c r="J2" s="54"/>
      <c r="K2" s="54"/>
      <c r="L2" s="54"/>
      <c r="M2" s="54"/>
      <c r="N2" s="54"/>
      <c r="R2" s="59" t="s">
        <v>249</v>
      </c>
      <c r="S2" s="59"/>
      <c r="T2" s="58" t="s">
        <v>250</v>
      </c>
    </row>
    <row r="3" spans="1:21">
      <c r="A3" s="54"/>
      <c r="B3" s="67"/>
      <c r="C3" s="67"/>
      <c r="D3" s="67"/>
      <c r="E3" s="67"/>
      <c r="F3" s="67"/>
      <c r="G3" s="67"/>
      <c r="H3" s="67"/>
      <c r="I3" s="67"/>
      <c r="J3" s="67"/>
      <c r="K3" s="67"/>
      <c r="L3" s="67"/>
      <c r="M3" s="67"/>
      <c r="N3" s="67"/>
      <c r="R3" s="59"/>
      <c r="S3" s="59"/>
      <c r="T3" s="39"/>
    </row>
    <row r="4" spans="1:21">
      <c r="A4" s="54"/>
      <c r="B4" s="68" t="s">
        <v>60</v>
      </c>
      <c r="C4" s="216" t="s">
        <v>391</v>
      </c>
      <c r="D4" s="216"/>
      <c r="E4" s="216"/>
      <c r="F4" s="216"/>
      <c r="G4" s="216"/>
      <c r="H4" s="216"/>
      <c r="I4" s="216"/>
      <c r="J4" s="216"/>
      <c r="K4" s="216"/>
      <c r="L4" s="216"/>
      <c r="M4" s="216"/>
      <c r="N4" s="216"/>
      <c r="R4" s="59"/>
      <c r="S4" s="59"/>
      <c r="T4" s="58"/>
    </row>
    <row r="5" spans="1:21">
      <c r="A5" s="54"/>
      <c r="B5" s="68"/>
      <c r="C5" s="216"/>
      <c r="D5" s="216"/>
      <c r="E5" s="216"/>
      <c r="F5" s="216"/>
      <c r="G5" s="216"/>
      <c r="H5" s="216"/>
      <c r="I5" s="216"/>
      <c r="J5" s="216"/>
      <c r="K5" s="216"/>
      <c r="L5" s="216"/>
      <c r="M5" s="216"/>
      <c r="N5" s="216"/>
      <c r="Q5" s="108"/>
    </row>
    <row r="6" spans="1:21">
      <c r="A6" s="54"/>
      <c r="B6" s="69" t="s">
        <v>7</v>
      </c>
      <c r="C6" s="67"/>
      <c r="D6" s="67"/>
      <c r="E6" s="67"/>
      <c r="F6" s="67"/>
      <c r="G6" s="67"/>
      <c r="H6" s="67"/>
      <c r="I6" s="67"/>
      <c r="J6" s="67"/>
      <c r="K6" s="67"/>
      <c r="L6" s="67"/>
      <c r="M6" s="67"/>
      <c r="N6" s="67"/>
      <c r="P6" s="65" t="str">
        <f>IF(T6="NG","いずれか一つ以上選択してください/","")</f>
        <v>いずれか一つ以上選択してください/</v>
      </c>
      <c r="T6" s="38" t="str">
        <f>IF(COUNTIF(B7:B10,"○")=0,"NG","OK")</f>
        <v>NG</v>
      </c>
    </row>
    <row r="7" spans="1:21">
      <c r="A7" s="54"/>
      <c r="B7" s="7"/>
      <c r="C7" s="103" t="s">
        <v>8</v>
      </c>
      <c r="D7" s="77" t="s">
        <v>76</v>
      </c>
      <c r="E7" s="78"/>
      <c r="F7" s="78"/>
      <c r="G7" s="78"/>
      <c r="H7" s="78"/>
      <c r="I7" s="78"/>
      <c r="J7" s="78"/>
      <c r="K7" s="78"/>
      <c r="L7" s="78"/>
      <c r="M7" s="79"/>
      <c r="N7" s="67"/>
    </row>
    <row r="8" spans="1:21" ht="15" customHeight="1">
      <c r="A8" s="54"/>
      <c r="B8" s="217"/>
      <c r="C8" s="103" t="s">
        <v>9</v>
      </c>
      <c r="D8" s="225" t="s">
        <v>77</v>
      </c>
      <c r="E8" s="225"/>
      <c r="F8" s="225"/>
      <c r="G8" s="225"/>
      <c r="H8" s="225"/>
      <c r="I8" s="225"/>
      <c r="J8" s="225"/>
      <c r="K8" s="225"/>
      <c r="L8" s="225"/>
      <c r="M8" s="232"/>
      <c r="N8" s="67"/>
    </row>
    <row r="9" spans="1:21">
      <c r="A9" s="54"/>
      <c r="B9" s="218"/>
      <c r="C9" s="121"/>
      <c r="D9" s="233"/>
      <c r="E9" s="233"/>
      <c r="F9" s="233"/>
      <c r="G9" s="233"/>
      <c r="H9" s="233"/>
      <c r="I9" s="233"/>
      <c r="J9" s="233"/>
      <c r="K9" s="233"/>
      <c r="L9" s="233"/>
      <c r="M9" s="234"/>
      <c r="N9" s="67"/>
    </row>
    <row r="10" spans="1:21">
      <c r="A10" s="54"/>
      <c r="B10" s="7"/>
      <c r="C10" s="121" t="s">
        <v>10</v>
      </c>
      <c r="D10" s="122" t="s">
        <v>78</v>
      </c>
      <c r="E10" s="100"/>
      <c r="F10" s="100"/>
      <c r="G10" s="100"/>
      <c r="H10" s="100"/>
      <c r="I10" s="100"/>
      <c r="J10" s="100"/>
      <c r="K10" s="100"/>
      <c r="L10" s="100"/>
      <c r="M10" s="123"/>
      <c r="N10" s="67"/>
      <c r="P10" s="65" t="str">
        <f>IF(T10="NG","選択肢1.～2.と、選択肢3.は同時に選択できません/","")</f>
        <v/>
      </c>
      <c r="R10" s="46" t="str">
        <f>IF(B10="○",1,"")</f>
        <v/>
      </c>
      <c r="T10" s="38" t="str">
        <f>IF(AND(COUNTIF(B7:B9,"○")&gt;=1,B10="○"),"NG","OK")</f>
        <v>OK</v>
      </c>
    </row>
    <row r="11" spans="1:21">
      <c r="A11" s="54"/>
      <c r="B11" s="54"/>
      <c r="C11" s="54"/>
      <c r="D11" s="54"/>
      <c r="E11" s="54"/>
      <c r="F11" s="54"/>
      <c r="G11" s="54"/>
      <c r="H11" s="54"/>
      <c r="I11" s="54"/>
      <c r="J11" s="54"/>
      <c r="K11" s="54"/>
      <c r="L11" s="54"/>
      <c r="M11" s="54"/>
      <c r="N11" s="67"/>
    </row>
    <row r="12" spans="1:21">
      <c r="A12" s="54"/>
      <c r="B12" s="68" t="s">
        <v>61</v>
      </c>
      <c r="C12" s="216" t="s">
        <v>392</v>
      </c>
      <c r="D12" s="216"/>
      <c r="E12" s="216"/>
      <c r="F12" s="216"/>
      <c r="G12" s="216"/>
      <c r="H12" s="216"/>
      <c r="I12" s="216"/>
      <c r="J12" s="216"/>
      <c r="K12" s="216"/>
      <c r="L12" s="216"/>
      <c r="M12" s="216"/>
      <c r="N12" s="216"/>
    </row>
    <row r="13" spans="1:21">
      <c r="A13" s="54"/>
      <c r="B13" s="68"/>
      <c r="C13" s="216"/>
      <c r="D13" s="216"/>
      <c r="E13" s="216"/>
      <c r="F13" s="216"/>
      <c r="G13" s="216"/>
      <c r="H13" s="216"/>
      <c r="I13" s="216"/>
      <c r="J13" s="216"/>
      <c r="K13" s="216"/>
      <c r="L13" s="216"/>
      <c r="M13" s="216"/>
      <c r="N13" s="216"/>
    </row>
    <row r="14" spans="1:21">
      <c r="A14" s="54"/>
      <c r="B14" s="69" t="s">
        <v>7</v>
      </c>
      <c r="C14" s="67"/>
      <c r="D14" s="67"/>
      <c r="E14" s="67"/>
      <c r="F14" s="67"/>
      <c r="G14" s="67"/>
      <c r="H14" s="67"/>
      <c r="I14" s="67"/>
      <c r="J14" s="67"/>
      <c r="K14" s="67"/>
      <c r="L14" s="67"/>
      <c r="M14" s="67"/>
      <c r="N14" s="67"/>
      <c r="P14" s="65" t="str">
        <f>IF(T14="NG","いずれか一つ以上選択してください/","")</f>
        <v/>
      </c>
      <c r="T14" s="38" t="str">
        <f>IF(AND(OR(B7="○",B8="○"),COUNTIF(B15:B19,"○")=0),"NG","OK")</f>
        <v>OK</v>
      </c>
    </row>
    <row r="15" spans="1:21">
      <c r="B15" s="7"/>
      <c r="C15" s="70" t="s">
        <v>8</v>
      </c>
      <c r="D15" s="77" t="s">
        <v>25</v>
      </c>
      <c r="E15" s="97"/>
      <c r="F15" s="78"/>
      <c r="G15" s="78"/>
      <c r="H15" s="78"/>
      <c r="I15" s="78"/>
      <c r="J15" s="78"/>
      <c r="K15" s="78"/>
      <c r="L15" s="78"/>
      <c r="M15" s="79"/>
      <c r="N15" s="67"/>
    </row>
    <row r="16" spans="1:21" ht="15" customHeight="1">
      <c r="B16" s="217"/>
      <c r="C16" s="103" t="s">
        <v>9</v>
      </c>
      <c r="D16" s="222" t="s">
        <v>24</v>
      </c>
      <c r="E16" s="222"/>
      <c r="F16" s="222"/>
      <c r="G16" s="222"/>
      <c r="H16" s="222"/>
      <c r="I16" s="222"/>
      <c r="J16" s="222"/>
      <c r="K16" s="222"/>
      <c r="L16" s="222"/>
      <c r="M16" s="223"/>
      <c r="N16" s="67"/>
    </row>
    <row r="17" spans="1:21">
      <c r="B17" s="218"/>
      <c r="C17" s="126"/>
      <c r="D17" s="230"/>
      <c r="E17" s="230"/>
      <c r="F17" s="230"/>
      <c r="G17" s="230"/>
      <c r="H17" s="230"/>
      <c r="I17" s="230"/>
      <c r="J17" s="230"/>
      <c r="K17" s="230"/>
      <c r="L17" s="230"/>
      <c r="M17" s="231"/>
      <c r="N17" s="67"/>
    </row>
    <row r="18" spans="1:21" ht="15" customHeight="1">
      <c r="B18" s="217"/>
      <c r="C18" s="103" t="s">
        <v>10</v>
      </c>
      <c r="D18" s="77" t="s">
        <v>26</v>
      </c>
      <c r="E18" s="97"/>
      <c r="F18" s="78"/>
      <c r="G18" s="78"/>
      <c r="H18" s="78"/>
      <c r="I18" s="78"/>
      <c r="J18" s="78"/>
      <c r="K18" s="78"/>
      <c r="L18" s="78"/>
      <c r="M18" s="79"/>
      <c r="N18" s="67"/>
    </row>
    <row r="19" spans="1:21" ht="15" customHeight="1">
      <c r="B19" s="218"/>
      <c r="C19" s="98"/>
      <c r="D19" s="219"/>
      <c r="E19" s="220"/>
      <c r="F19" s="220"/>
      <c r="G19" s="220"/>
      <c r="H19" s="220"/>
      <c r="I19" s="220"/>
      <c r="J19" s="220"/>
      <c r="K19" s="220"/>
      <c r="L19" s="220"/>
      <c r="M19" s="221"/>
      <c r="N19" s="67"/>
      <c r="P19" s="65" t="str">
        <f>IF(T19="NG","その他の具体的な内容を記入してください/","")</f>
        <v/>
      </c>
      <c r="R19" s="46">
        <f>IF(B18&lt;&gt;"○",1,"")</f>
        <v>1</v>
      </c>
      <c r="T19" s="38" t="str">
        <f>IF(AND(B18="○",D19=""),"NG","OK")</f>
        <v>OK</v>
      </c>
    </row>
    <row r="20" spans="1:21"/>
    <row r="21" spans="1:21">
      <c r="T21" s="39"/>
      <c r="U21" s="39"/>
    </row>
    <row r="22" spans="1:21">
      <c r="A22" s="54"/>
      <c r="B22" s="68" t="s">
        <v>62</v>
      </c>
      <c r="C22" s="216" t="s">
        <v>302</v>
      </c>
      <c r="D22" s="216"/>
      <c r="E22" s="216"/>
      <c r="F22" s="216"/>
      <c r="G22" s="216"/>
      <c r="H22" s="216"/>
      <c r="I22" s="216"/>
      <c r="J22" s="216"/>
      <c r="K22" s="216"/>
      <c r="L22" s="216"/>
      <c r="M22" s="216"/>
      <c r="N22" s="216"/>
    </row>
    <row r="23" spans="1:21">
      <c r="B23" s="68"/>
      <c r="C23" s="216"/>
      <c r="D23" s="216"/>
      <c r="E23" s="216"/>
      <c r="F23" s="216"/>
      <c r="G23" s="216"/>
      <c r="H23" s="216"/>
      <c r="I23" s="216"/>
      <c r="J23" s="216"/>
      <c r="K23" s="216"/>
      <c r="L23" s="216"/>
      <c r="M23" s="216"/>
      <c r="N23" s="216"/>
      <c r="Q23" s="108"/>
    </row>
    <row r="24" spans="1:21">
      <c r="J24" s="238" t="s">
        <v>279</v>
      </c>
      <c r="K24" s="239"/>
      <c r="L24" s="238" t="s">
        <v>237</v>
      </c>
      <c r="M24" s="239"/>
      <c r="N24" s="67"/>
      <c r="R24" s="41"/>
      <c r="S24" s="41"/>
      <c r="T24" s="39"/>
      <c r="U24" s="39"/>
    </row>
    <row r="25" spans="1:21">
      <c r="J25" s="240"/>
      <c r="K25" s="241"/>
      <c r="L25" s="240"/>
      <c r="M25" s="241"/>
      <c r="N25" s="67"/>
      <c r="R25" s="41"/>
      <c r="S25" s="41"/>
      <c r="T25" s="39"/>
      <c r="U25" s="39"/>
    </row>
    <row r="26" spans="1:21">
      <c r="J26" s="242"/>
      <c r="K26" s="243"/>
      <c r="L26" s="242"/>
      <c r="M26" s="243"/>
      <c r="P26" s="65" t="str">
        <f>IF(T26="NG","現在までについていずれか一つを選択してください/","")</f>
        <v/>
      </c>
      <c r="R26" s="46" t="str">
        <f>IF(OR(J27=2,J27=3,L27=2,L27=3),1,"")</f>
        <v/>
      </c>
      <c r="T26" s="38" t="str">
        <f>IF(AND(OR(B8="○",B7="○"),J27=""),"NG","OK")</f>
        <v>OK</v>
      </c>
      <c r="U26" s="39"/>
    </row>
    <row r="27" spans="1:21">
      <c r="C27" s="103" t="s">
        <v>8</v>
      </c>
      <c r="D27" s="222" t="s">
        <v>416</v>
      </c>
      <c r="E27" s="250"/>
      <c r="F27" s="250"/>
      <c r="G27" s="250"/>
      <c r="H27" s="250"/>
      <c r="I27" s="250"/>
      <c r="J27" s="244"/>
      <c r="K27" s="245"/>
      <c r="L27" s="244"/>
      <c r="M27" s="245"/>
      <c r="P27" s="65" t="str">
        <f>IF(T27="NG","2025年度についていずれか一つを選択してください/","")</f>
        <v/>
      </c>
      <c r="T27" s="38" t="str">
        <f>IF(AND(OR(B8="○",B7="○"),L27=""),"NG","OK")</f>
        <v>OK</v>
      </c>
      <c r="U27" s="39"/>
    </row>
    <row r="28" spans="1:21" ht="15" customHeight="1">
      <c r="C28" s="126"/>
      <c r="D28" s="235"/>
      <c r="E28" s="251"/>
      <c r="F28" s="251"/>
      <c r="G28" s="251"/>
      <c r="H28" s="251"/>
      <c r="I28" s="251"/>
      <c r="J28" s="246"/>
      <c r="K28" s="247"/>
      <c r="L28" s="246"/>
      <c r="M28" s="247"/>
      <c r="P28" s="204" t="str">
        <f>IF(T28="NG","問1-1で「1.または2.（太陽光パネルを取り外したことがある）」と回答されています。問1-3の「現在まで」では「1.太陽光パネルを取り外した実績がある」を選択してください。/","")</f>
        <v/>
      </c>
      <c r="R28" s="41"/>
      <c r="S28" s="41"/>
      <c r="T28" s="39" t="str">
        <f>IF(AND(J27&lt;&gt;"",COUNTIF(B7:B9,"○")&gt;=1,J27&lt;&gt;1),"NG","OK")</f>
        <v>OK</v>
      </c>
      <c r="U28" s="39"/>
    </row>
    <row r="29" spans="1:21" ht="15" customHeight="1">
      <c r="C29" s="121"/>
      <c r="D29" s="252"/>
      <c r="E29" s="252"/>
      <c r="F29" s="252"/>
      <c r="G29" s="252"/>
      <c r="H29" s="252"/>
      <c r="I29" s="252"/>
      <c r="J29" s="246"/>
      <c r="K29" s="247"/>
      <c r="L29" s="246"/>
      <c r="M29" s="247"/>
      <c r="P29" s="204"/>
      <c r="R29" s="41"/>
      <c r="S29" s="41"/>
      <c r="T29" s="39" t="str">
        <f>IF(AND(J27=3,OR(L27=1,L27=2)),"NG","OK")</f>
        <v>OK</v>
      </c>
      <c r="U29" s="39"/>
    </row>
    <row r="30" spans="1:21">
      <c r="C30" s="103" t="s">
        <v>38</v>
      </c>
      <c r="D30" s="222" t="s">
        <v>417</v>
      </c>
      <c r="E30" s="250"/>
      <c r="F30" s="250"/>
      <c r="G30" s="250"/>
      <c r="H30" s="250"/>
      <c r="I30" s="250"/>
      <c r="J30" s="246"/>
      <c r="K30" s="247"/>
      <c r="L30" s="246"/>
      <c r="M30" s="247"/>
      <c r="P30" s="204"/>
      <c r="T30" s="38" t="str">
        <f>IF(AND(OR(J27=2,J27=3),L27=1),"NG","OK")</f>
        <v>OK</v>
      </c>
      <c r="U30" s="39"/>
    </row>
    <row r="31" spans="1:21" ht="15" customHeight="1">
      <c r="C31" s="126"/>
      <c r="D31" s="235"/>
      <c r="E31" s="251"/>
      <c r="F31" s="251"/>
      <c r="G31" s="251"/>
      <c r="H31" s="251"/>
      <c r="I31" s="251"/>
      <c r="J31" s="246"/>
      <c r="K31" s="247"/>
      <c r="L31" s="246"/>
      <c r="M31" s="247"/>
      <c r="P31" s="204"/>
      <c r="R31" s="41"/>
      <c r="S31" s="41"/>
      <c r="T31" s="39"/>
      <c r="U31" s="39"/>
    </row>
    <row r="32" spans="1:21" ht="15" customHeight="1">
      <c r="C32" s="121"/>
      <c r="D32" s="252"/>
      <c r="E32" s="252"/>
      <c r="F32" s="252"/>
      <c r="G32" s="252"/>
      <c r="H32" s="252"/>
      <c r="I32" s="252"/>
      <c r="J32" s="246"/>
      <c r="K32" s="247"/>
      <c r="L32" s="246"/>
      <c r="M32" s="247"/>
      <c r="P32" s="203" t="str">
        <f>IF(T29="NG","現在までで3.を選択する場合は、うち2025年度で1.や2.は選択しないでください。/","")</f>
        <v/>
      </c>
      <c r="R32" s="41"/>
      <c r="S32" s="41"/>
      <c r="T32" s="39"/>
      <c r="U32" s="39"/>
    </row>
    <row r="33" spans="1:21" ht="15" customHeight="1">
      <c r="C33" s="103" t="s">
        <v>39</v>
      </c>
      <c r="D33" s="225" t="s">
        <v>418</v>
      </c>
      <c r="E33" s="225"/>
      <c r="F33" s="225"/>
      <c r="G33" s="225"/>
      <c r="H33" s="225"/>
      <c r="I33" s="225"/>
      <c r="J33" s="246"/>
      <c r="K33" s="247"/>
      <c r="L33" s="246"/>
      <c r="M33" s="247"/>
      <c r="P33" s="203"/>
      <c r="U33" s="39"/>
    </row>
    <row r="34" spans="1:21" ht="15" customHeight="1">
      <c r="C34" s="126"/>
      <c r="D34" s="253"/>
      <c r="E34" s="253"/>
      <c r="F34" s="253"/>
      <c r="G34" s="253"/>
      <c r="H34" s="253"/>
      <c r="I34" s="253"/>
      <c r="J34" s="246"/>
      <c r="K34" s="247"/>
      <c r="L34" s="246"/>
      <c r="M34" s="247"/>
      <c r="P34" s="203" t="str">
        <f>IF(T30="NG","現在までで2.を選択する場合は、うち2025年度で1.は選択しないでください。/","")</f>
        <v/>
      </c>
      <c r="U34" s="39"/>
    </row>
    <row r="35" spans="1:21" ht="15" customHeight="1">
      <c r="C35" s="121"/>
      <c r="D35" s="233"/>
      <c r="E35" s="233"/>
      <c r="F35" s="233"/>
      <c r="G35" s="233"/>
      <c r="H35" s="233"/>
      <c r="I35" s="233"/>
      <c r="J35" s="248"/>
      <c r="K35" s="249"/>
      <c r="L35" s="248"/>
      <c r="M35" s="249"/>
      <c r="P35" s="203"/>
    </row>
    <row r="36" spans="1:21"/>
    <row r="37" spans="1:21">
      <c r="A37" s="54"/>
      <c r="B37" s="68" t="s">
        <v>63</v>
      </c>
      <c r="C37" s="216" t="s">
        <v>410</v>
      </c>
      <c r="D37" s="216"/>
      <c r="E37" s="216"/>
      <c r="F37" s="216"/>
      <c r="G37" s="216"/>
      <c r="H37" s="216"/>
      <c r="I37" s="216"/>
      <c r="J37" s="216"/>
      <c r="K37" s="216"/>
      <c r="L37" s="216"/>
      <c r="M37" s="216"/>
      <c r="N37" s="216"/>
      <c r="R37" s="41"/>
      <c r="S37" s="41"/>
      <c r="T37" s="39"/>
      <c r="U37" s="39"/>
    </row>
    <row r="38" spans="1:21">
      <c r="B38" s="68"/>
      <c r="C38" s="216"/>
      <c r="D38" s="216"/>
      <c r="E38" s="216"/>
      <c r="F38" s="216"/>
      <c r="G38" s="216"/>
      <c r="H38" s="216"/>
      <c r="I38" s="216"/>
      <c r="J38" s="216"/>
      <c r="K38" s="216"/>
      <c r="L38" s="216"/>
      <c r="M38" s="216"/>
      <c r="N38" s="216"/>
      <c r="R38" s="41"/>
      <c r="S38" s="41"/>
      <c r="T38" s="39"/>
      <c r="U38" s="39"/>
    </row>
    <row r="39" spans="1:21">
      <c r="B39" s="69" t="s">
        <v>7</v>
      </c>
      <c r="C39" s="67"/>
      <c r="D39" s="67"/>
      <c r="E39" s="67"/>
      <c r="F39" s="67"/>
      <c r="G39" s="67"/>
      <c r="H39" s="67"/>
      <c r="I39" s="67"/>
      <c r="J39" s="67"/>
      <c r="K39" s="67"/>
      <c r="L39" s="67"/>
      <c r="M39" s="67"/>
      <c r="N39" s="67"/>
      <c r="P39" s="65" t="str">
        <f>IF(T39="NG","いずれか一つ以上選択してください/","")</f>
        <v/>
      </c>
      <c r="T39" s="38" t="str">
        <f>IF(AND(L27=1,COUNTIF(B7:B9,"○")&gt;=1,COUNTIF(B40:B53,"○")=0),"NG","OK")</f>
        <v>OK</v>
      </c>
      <c r="U39" s="39"/>
    </row>
    <row r="40" spans="1:21">
      <c r="B40" s="7" t="s">
        <v>2</v>
      </c>
      <c r="C40" s="70" t="s">
        <v>8</v>
      </c>
      <c r="D40" s="72" t="s">
        <v>27</v>
      </c>
      <c r="E40" s="72"/>
      <c r="F40" s="72"/>
      <c r="G40" s="72"/>
      <c r="H40" s="72"/>
      <c r="I40" s="72"/>
      <c r="J40" s="73"/>
      <c r="K40" s="73"/>
      <c r="L40" s="73"/>
      <c r="M40" s="74"/>
      <c r="N40" s="67"/>
      <c r="U40" s="39"/>
    </row>
    <row r="41" spans="1:21">
      <c r="B41" s="7"/>
      <c r="C41" s="70" t="s">
        <v>9</v>
      </c>
      <c r="D41" s="72" t="s">
        <v>28</v>
      </c>
      <c r="E41" s="72"/>
      <c r="F41" s="72"/>
      <c r="G41" s="72"/>
      <c r="H41" s="72"/>
      <c r="I41" s="72"/>
      <c r="J41" s="73"/>
      <c r="K41" s="73"/>
      <c r="L41" s="73"/>
      <c r="M41" s="74"/>
      <c r="N41" s="67"/>
      <c r="R41" s="41"/>
      <c r="S41" s="41"/>
      <c r="T41" s="39"/>
      <c r="U41" s="39"/>
    </row>
    <row r="42" spans="1:21">
      <c r="B42" s="7"/>
      <c r="C42" s="70" t="s">
        <v>10</v>
      </c>
      <c r="D42" s="72" t="s">
        <v>79</v>
      </c>
      <c r="E42" s="72"/>
      <c r="F42" s="72"/>
      <c r="G42" s="72"/>
      <c r="H42" s="72"/>
      <c r="I42" s="72"/>
      <c r="J42" s="73"/>
      <c r="K42" s="73"/>
      <c r="L42" s="73"/>
      <c r="M42" s="74"/>
      <c r="N42" s="67"/>
      <c r="R42" s="41"/>
      <c r="S42" s="41"/>
      <c r="T42" s="39"/>
      <c r="U42" s="39"/>
    </row>
    <row r="43" spans="1:21">
      <c r="B43" s="217" t="s">
        <v>2</v>
      </c>
      <c r="C43" s="103" t="s">
        <v>11</v>
      </c>
      <c r="D43" s="222" t="s">
        <v>82</v>
      </c>
      <c r="E43" s="222"/>
      <c r="F43" s="222"/>
      <c r="G43" s="222"/>
      <c r="H43" s="222"/>
      <c r="I43" s="222"/>
      <c r="J43" s="222"/>
      <c r="K43" s="222"/>
      <c r="L43" s="222"/>
      <c r="M43" s="223"/>
      <c r="N43" s="67"/>
      <c r="R43" s="41"/>
      <c r="S43" s="41"/>
      <c r="T43" s="39"/>
      <c r="U43" s="39"/>
    </row>
    <row r="44" spans="1:21">
      <c r="B44" s="237"/>
      <c r="C44" s="126"/>
      <c r="D44" s="235"/>
      <c r="E44" s="235"/>
      <c r="F44" s="235"/>
      <c r="G44" s="235"/>
      <c r="H44" s="235"/>
      <c r="I44" s="235"/>
      <c r="J44" s="235"/>
      <c r="K44" s="235"/>
      <c r="L44" s="235"/>
      <c r="M44" s="236"/>
      <c r="N44" s="67"/>
      <c r="R44" s="41"/>
      <c r="S44" s="41"/>
      <c r="T44" s="39"/>
      <c r="U44" s="39"/>
    </row>
    <row r="45" spans="1:21">
      <c r="B45" s="237"/>
      <c r="C45" s="126"/>
      <c r="D45" s="235"/>
      <c r="E45" s="235"/>
      <c r="F45" s="235"/>
      <c r="G45" s="235"/>
      <c r="H45" s="235"/>
      <c r="I45" s="235"/>
      <c r="J45" s="235"/>
      <c r="K45" s="235"/>
      <c r="L45" s="235"/>
      <c r="M45" s="236"/>
      <c r="N45" s="67"/>
      <c r="R45" s="41"/>
      <c r="S45" s="41"/>
      <c r="T45" s="39"/>
      <c r="U45" s="39"/>
    </row>
    <row r="46" spans="1:21">
      <c r="B46" s="237"/>
      <c r="C46" s="126"/>
      <c r="D46" s="230"/>
      <c r="E46" s="230"/>
      <c r="F46" s="230"/>
      <c r="G46" s="230"/>
      <c r="H46" s="230"/>
      <c r="I46" s="230"/>
      <c r="J46" s="230"/>
      <c r="K46" s="230"/>
      <c r="L46" s="230"/>
      <c r="M46" s="231"/>
      <c r="N46" s="67"/>
      <c r="R46" s="41"/>
      <c r="S46" s="41"/>
      <c r="T46" s="39"/>
      <c r="U46" s="39"/>
    </row>
    <row r="47" spans="1:21" ht="18" customHeight="1">
      <c r="B47" s="218"/>
      <c r="C47" s="126"/>
      <c r="D47" s="129" t="s">
        <v>31</v>
      </c>
      <c r="E47" s="254"/>
      <c r="F47" s="255"/>
      <c r="G47" s="256"/>
      <c r="H47" s="129" t="s">
        <v>238</v>
      </c>
      <c r="I47" s="129" t="s">
        <v>3</v>
      </c>
      <c r="J47" s="254"/>
      <c r="K47" s="255"/>
      <c r="L47" s="256"/>
      <c r="M47" s="129" t="s">
        <v>0</v>
      </c>
      <c r="N47" s="67"/>
      <c r="P47" s="65" t="str">
        <f>IF(T47="NG","４．重量と枚数の両方を入力してください/","")</f>
        <v/>
      </c>
      <c r="R47" s="46">
        <f>IF(B43&lt;&gt;"○",1,"")</f>
        <v>1</v>
      </c>
      <c r="T47" s="38" t="str">
        <f>IF(AND(L27=1,COUNTIF(B7:B9,"○")&gt;=1,B43="○",OR(E47="",J47="")),"NG","OK")</f>
        <v>OK</v>
      </c>
      <c r="U47" s="39"/>
    </row>
    <row r="48" spans="1:21">
      <c r="B48" s="217"/>
      <c r="C48" s="103" t="s">
        <v>16</v>
      </c>
      <c r="D48" s="225" t="s">
        <v>80</v>
      </c>
      <c r="E48" s="225"/>
      <c r="F48" s="225"/>
      <c r="G48" s="225"/>
      <c r="H48" s="225"/>
      <c r="I48" s="225"/>
      <c r="J48" s="225"/>
      <c r="K48" s="225"/>
      <c r="L48" s="225"/>
      <c r="M48" s="232"/>
      <c r="N48" s="67"/>
      <c r="R48" s="41"/>
      <c r="S48" s="41"/>
      <c r="T48" s="39"/>
      <c r="U48" s="39"/>
    </row>
    <row r="49" spans="1:21">
      <c r="B49" s="218"/>
      <c r="C49" s="126"/>
      <c r="D49" s="233"/>
      <c r="E49" s="233"/>
      <c r="F49" s="233"/>
      <c r="G49" s="233"/>
      <c r="H49" s="233"/>
      <c r="I49" s="233"/>
      <c r="J49" s="233"/>
      <c r="K49" s="233"/>
      <c r="L49" s="233"/>
      <c r="M49" s="234"/>
      <c r="N49" s="67"/>
      <c r="T49" s="39"/>
      <c r="U49" s="39"/>
    </row>
    <row r="50" spans="1:21">
      <c r="B50" s="217"/>
      <c r="C50" s="103" t="s">
        <v>21</v>
      </c>
      <c r="D50" s="225" t="s">
        <v>81</v>
      </c>
      <c r="E50" s="225"/>
      <c r="F50" s="225"/>
      <c r="G50" s="225"/>
      <c r="H50" s="225"/>
      <c r="I50" s="225"/>
      <c r="J50" s="225"/>
      <c r="K50" s="225"/>
      <c r="L50" s="225"/>
      <c r="M50" s="232"/>
      <c r="N50" s="67"/>
      <c r="R50" s="41"/>
      <c r="S50" s="41"/>
      <c r="T50" s="39"/>
      <c r="U50" s="39"/>
    </row>
    <row r="51" spans="1:21">
      <c r="B51" s="218"/>
      <c r="C51" s="126"/>
      <c r="D51" s="233"/>
      <c r="E51" s="233"/>
      <c r="F51" s="233"/>
      <c r="G51" s="233"/>
      <c r="H51" s="233"/>
      <c r="I51" s="233"/>
      <c r="J51" s="233"/>
      <c r="K51" s="233"/>
      <c r="L51" s="233"/>
      <c r="M51" s="234"/>
      <c r="N51" s="67"/>
      <c r="R51" s="41"/>
      <c r="S51" s="41"/>
      <c r="T51" s="39"/>
      <c r="U51" s="39"/>
    </row>
    <row r="52" spans="1:21">
      <c r="B52" s="217"/>
      <c r="C52" s="103" t="s">
        <v>22</v>
      </c>
      <c r="D52" s="72" t="s">
        <v>29</v>
      </c>
      <c r="E52" s="72"/>
      <c r="F52" s="72"/>
      <c r="G52" s="72"/>
      <c r="H52" s="72"/>
      <c r="I52" s="72"/>
      <c r="J52" s="73"/>
      <c r="K52" s="73"/>
      <c r="L52" s="73"/>
      <c r="M52" s="74"/>
      <c r="N52" s="67"/>
      <c r="R52" s="41"/>
      <c r="S52" s="41"/>
      <c r="T52" s="39"/>
      <c r="U52" s="39"/>
    </row>
    <row r="53" spans="1:21">
      <c r="B53" s="218"/>
      <c r="C53" s="130"/>
      <c r="D53" s="219"/>
      <c r="E53" s="220"/>
      <c r="F53" s="220"/>
      <c r="G53" s="220"/>
      <c r="H53" s="220"/>
      <c r="I53" s="220"/>
      <c r="J53" s="220"/>
      <c r="K53" s="220"/>
      <c r="L53" s="220"/>
      <c r="M53" s="221"/>
      <c r="N53" s="67"/>
      <c r="P53" s="65" t="str">
        <f>IF(T53="NG","７．その他の具体的な内容を記入してください/","")</f>
        <v/>
      </c>
      <c r="R53" s="46">
        <f>IF(B52&lt;&gt;"○",1,"")</f>
        <v>1</v>
      </c>
      <c r="T53" s="38" t="str">
        <f>IF(AND(L27=1,COUNTIF(B7:B9,"○")&gt;=1,B52="○",D53=""),"NG","OK")</f>
        <v>OK</v>
      </c>
      <c r="U53" s="39"/>
    </row>
    <row r="54" spans="1:21">
      <c r="B54" s="68"/>
      <c r="C54" s="67"/>
      <c r="D54" s="67"/>
      <c r="E54" s="67"/>
      <c r="F54" s="67"/>
      <c r="G54" s="67"/>
      <c r="H54" s="67"/>
      <c r="I54" s="67"/>
      <c r="J54" s="67"/>
      <c r="K54" s="67"/>
      <c r="L54" s="67"/>
      <c r="M54" s="67"/>
      <c r="N54" s="67"/>
      <c r="R54" s="41"/>
      <c r="S54" s="41"/>
      <c r="T54" s="39"/>
      <c r="U54" s="39"/>
    </row>
    <row r="55" spans="1:21" ht="15" customHeight="1">
      <c r="B55" s="68" t="s">
        <v>83</v>
      </c>
      <c r="C55" s="67"/>
      <c r="D55" s="67"/>
      <c r="E55" s="67"/>
      <c r="F55" s="67"/>
      <c r="G55" s="67"/>
      <c r="H55" s="67"/>
      <c r="I55" s="67"/>
      <c r="J55" s="67"/>
      <c r="K55" s="67"/>
      <c r="L55" s="67"/>
      <c r="M55" s="67"/>
      <c r="N55" s="67"/>
      <c r="R55" s="41"/>
      <c r="S55" s="41"/>
      <c r="T55" s="39"/>
      <c r="U55" s="39"/>
    </row>
    <row r="56" spans="1:21" ht="18.75">
      <c r="B56" s="68"/>
      <c r="C56" s="266"/>
      <c r="D56" s="267"/>
      <c r="E56" s="268"/>
      <c r="F56" s="129" t="s">
        <v>30</v>
      </c>
      <c r="G56" s="131"/>
      <c r="H56" s="131"/>
      <c r="I56" s="131"/>
      <c r="J56" s="131"/>
      <c r="K56" s="131"/>
      <c r="L56" s="131"/>
      <c r="M56" s="131"/>
      <c r="P56" s="65" t="str">
        <f>IF(T56="NG","1.～3.の総計を入力してください/","")</f>
        <v/>
      </c>
      <c r="T56" s="38" t="str">
        <f>IF(AND(L27=1,COUNTIF(B7:B9,"○")&gt;=1,OR(B40="○",B41="○",B42="○"),C56=""),"NG","OK")</f>
        <v>OK</v>
      </c>
      <c r="U56" s="39"/>
    </row>
    <row r="57" spans="1:21">
      <c r="B57" s="131"/>
      <c r="C57" s="131"/>
      <c r="D57" s="131"/>
      <c r="E57" s="131"/>
      <c r="F57" s="131"/>
      <c r="G57" s="131"/>
      <c r="H57" s="131"/>
      <c r="I57" s="131"/>
      <c r="J57" s="131"/>
      <c r="K57" s="131"/>
      <c r="L57" s="131"/>
      <c r="M57" s="131"/>
      <c r="R57" s="41"/>
      <c r="S57" s="41"/>
      <c r="T57" s="39"/>
      <c r="U57" s="39"/>
    </row>
    <row r="58" spans="1:21">
      <c r="A58" s="54"/>
      <c r="B58" s="68" t="s">
        <v>64</v>
      </c>
      <c r="C58" s="216" t="s">
        <v>393</v>
      </c>
      <c r="D58" s="216"/>
      <c r="E58" s="216"/>
      <c r="F58" s="216"/>
      <c r="G58" s="216"/>
      <c r="H58" s="216"/>
      <c r="I58" s="216"/>
      <c r="J58" s="216"/>
      <c r="K58" s="216"/>
      <c r="L58" s="216"/>
      <c r="M58" s="216"/>
      <c r="N58" s="216"/>
      <c r="R58" s="41"/>
      <c r="S58" s="41"/>
      <c r="T58" s="39"/>
      <c r="U58" s="39"/>
    </row>
    <row r="59" spans="1:21">
      <c r="B59" s="68"/>
      <c r="C59" s="216"/>
      <c r="D59" s="216"/>
      <c r="E59" s="216"/>
      <c r="F59" s="216"/>
      <c r="G59" s="216"/>
      <c r="H59" s="216"/>
      <c r="I59" s="216"/>
      <c r="J59" s="216"/>
      <c r="K59" s="216"/>
      <c r="L59" s="216"/>
      <c r="M59" s="216"/>
      <c r="N59" s="216"/>
      <c r="R59" s="41"/>
      <c r="S59" s="41"/>
      <c r="T59" s="39"/>
      <c r="U59" s="39"/>
    </row>
    <row r="60" spans="1:21">
      <c r="B60" s="68"/>
      <c r="C60" s="216"/>
      <c r="D60" s="216"/>
      <c r="E60" s="216"/>
      <c r="F60" s="216"/>
      <c r="G60" s="216"/>
      <c r="H60" s="216"/>
      <c r="I60" s="216"/>
      <c r="J60" s="216"/>
      <c r="K60" s="216"/>
      <c r="L60" s="216"/>
      <c r="M60" s="216"/>
      <c r="N60" s="216"/>
    </row>
    <row r="61" spans="1:21">
      <c r="B61" s="68"/>
      <c r="C61" s="216"/>
      <c r="D61" s="216"/>
      <c r="E61" s="216"/>
      <c r="F61" s="216"/>
      <c r="G61" s="216"/>
      <c r="H61" s="216"/>
      <c r="I61" s="216"/>
      <c r="J61" s="216"/>
      <c r="K61" s="216"/>
      <c r="L61" s="216"/>
      <c r="M61" s="216"/>
      <c r="N61" s="216"/>
      <c r="T61" s="39"/>
      <c r="U61" s="39"/>
    </row>
    <row r="62" spans="1:21">
      <c r="B62" s="68"/>
      <c r="C62" s="216"/>
      <c r="D62" s="216"/>
      <c r="E62" s="216"/>
      <c r="F62" s="216"/>
      <c r="G62" s="216"/>
      <c r="H62" s="216"/>
      <c r="I62" s="216"/>
      <c r="J62" s="216"/>
      <c r="K62" s="216"/>
      <c r="L62" s="216"/>
      <c r="M62" s="216"/>
      <c r="N62" s="216"/>
      <c r="P62" s="65" t="str">
        <f>IF(T62="NG","排出量と搬出先の事業者名をご記入ください/","")</f>
        <v/>
      </c>
      <c r="T62" s="38" t="str" cm="1">
        <f t="array" ref="T62">IF(AND(L27=1,COUNTIF(B7:B9,"○")&gt;=1,D65="",J64:K65="",D68="",J67:K68="",D71="",J70:K71="",D74="",J73:K74="",D77="",J76:K77=""),"NG","OK")</f>
        <v>OK</v>
      </c>
      <c r="U62" s="39"/>
    </row>
    <row r="63" spans="1:21" ht="15" customHeight="1">
      <c r="B63" s="131"/>
      <c r="C63" s="132" t="s">
        <v>84</v>
      </c>
      <c r="D63" s="133"/>
      <c r="E63" s="133"/>
      <c r="F63" s="133"/>
      <c r="G63" s="133"/>
      <c r="H63" s="133"/>
      <c r="I63" s="133"/>
      <c r="J63" s="134"/>
      <c r="K63" s="134"/>
      <c r="L63" s="77"/>
      <c r="M63" s="77"/>
      <c r="N63" s="135"/>
      <c r="U63" s="39"/>
    </row>
    <row r="64" spans="1:21" ht="15" customHeight="1">
      <c r="B64" s="131"/>
      <c r="C64" s="136" t="s">
        <v>87</v>
      </c>
      <c r="D64" s="137"/>
      <c r="E64" s="137"/>
      <c r="F64" s="137"/>
      <c r="G64" s="137"/>
      <c r="H64" s="137"/>
      <c r="I64" s="138"/>
      <c r="J64" s="260"/>
      <c r="K64" s="261"/>
      <c r="L64" s="139" t="s">
        <v>230</v>
      </c>
      <c r="M64" s="140"/>
      <c r="N64" s="135"/>
      <c r="P64" s="65" t="str">
        <f>IF(T64="NG","うち単純破砕事業者への引渡し:枚数および重量を入力してください/","")</f>
        <v/>
      </c>
      <c r="R64" s="41"/>
      <c r="S64" s="41"/>
      <c r="T64" s="38" t="str">
        <f>IF(AND(L27=1,COUNTIF(B7:B9,"○")&gt;=1,J64="",J65="",D65&lt;&gt;""),"NG","OK")</f>
        <v>OK</v>
      </c>
      <c r="U64" s="39"/>
    </row>
    <row r="65" spans="1:21" ht="15" customHeight="1">
      <c r="B65" s="131"/>
      <c r="C65" s="141"/>
      <c r="D65" s="257"/>
      <c r="E65" s="258"/>
      <c r="F65" s="258"/>
      <c r="G65" s="258"/>
      <c r="H65" s="258"/>
      <c r="I65" s="259"/>
      <c r="J65" s="264"/>
      <c r="K65" s="265"/>
      <c r="L65" s="98" t="s">
        <v>231</v>
      </c>
      <c r="M65" s="122"/>
      <c r="N65" s="135"/>
      <c r="P65" s="65" t="str">
        <f>IF(T65="NG","うち単純破砕事業者への引渡し:事業者名等を記入してください/","")</f>
        <v/>
      </c>
      <c r="T65" s="38" t="str">
        <f>IF(AND(L27=1,COUNTIF(B7:B9,"○")&gt;=1,OR(J64&lt;&gt;"",J65&lt;&gt;""),D65=""),"NG","OK")</f>
        <v>OK</v>
      </c>
      <c r="U65" s="39"/>
    </row>
    <row r="66" spans="1:21" ht="15" customHeight="1">
      <c r="B66" s="131"/>
      <c r="C66" s="136" t="s">
        <v>334</v>
      </c>
      <c r="D66" s="133"/>
      <c r="E66" s="133"/>
      <c r="F66" s="133"/>
      <c r="G66" s="133"/>
      <c r="H66" s="133"/>
      <c r="I66" s="133"/>
      <c r="J66" s="134"/>
      <c r="K66" s="134"/>
      <c r="L66" s="77"/>
      <c r="M66" s="77"/>
      <c r="N66" s="135"/>
      <c r="R66" s="41"/>
      <c r="S66" s="41"/>
      <c r="T66" s="39"/>
      <c r="U66" s="39"/>
    </row>
    <row r="67" spans="1:21" ht="15" customHeight="1">
      <c r="B67" s="131"/>
      <c r="C67" s="136" t="s">
        <v>87</v>
      </c>
      <c r="D67" s="137"/>
      <c r="E67" s="137"/>
      <c r="F67" s="137"/>
      <c r="G67" s="137"/>
      <c r="H67" s="137"/>
      <c r="I67" s="138"/>
      <c r="J67" s="260"/>
      <c r="K67" s="261"/>
      <c r="L67" s="139" t="s">
        <v>230</v>
      </c>
      <c r="M67" s="140"/>
      <c r="N67" s="135"/>
      <c r="P67" s="65" t="str">
        <f>IF(T67="NG","枚数および重量を入力してください/","")</f>
        <v/>
      </c>
      <c r="R67" s="41"/>
      <c r="S67" s="41"/>
      <c r="T67" s="38" t="str">
        <f>IF(AND(L27=1,COUNTIF(B7:B9,"○")&gt;=1,AND(J67="",J68=""),D68&lt;&gt;""),"NG","OK")</f>
        <v>OK</v>
      </c>
      <c r="U67" s="39"/>
    </row>
    <row r="68" spans="1:21" ht="15" customHeight="1">
      <c r="B68" s="131"/>
      <c r="C68" s="141"/>
      <c r="D68" s="257"/>
      <c r="E68" s="258"/>
      <c r="F68" s="258"/>
      <c r="G68" s="258"/>
      <c r="H68" s="258"/>
      <c r="I68" s="259"/>
      <c r="J68" s="264"/>
      <c r="K68" s="265"/>
      <c r="L68" s="98" t="s">
        <v>231</v>
      </c>
      <c r="M68" s="122"/>
      <c r="N68" s="135"/>
      <c r="P68" s="65" t="str">
        <f>IF(T68="NG","事業者名等を記入してください/","")</f>
        <v/>
      </c>
      <c r="T68" s="38" t="str">
        <f>IF(AND(L27=1,COUNTIF(B7:B9,"○")&gt;=1,OR(J67&lt;&gt;"",J68&lt;&gt;""),D68=""),"NG","OK")</f>
        <v>OK</v>
      </c>
      <c r="U68" s="39"/>
    </row>
    <row r="69" spans="1:21" ht="15" customHeight="1">
      <c r="B69" s="131"/>
      <c r="C69" s="136" t="s">
        <v>335</v>
      </c>
      <c r="D69" s="133"/>
      <c r="E69" s="133"/>
      <c r="F69" s="133"/>
      <c r="G69" s="133"/>
      <c r="H69" s="133"/>
      <c r="I69" s="133"/>
      <c r="J69" s="134"/>
      <c r="K69" s="134"/>
      <c r="L69" s="77"/>
      <c r="M69" s="77"/>
      <c r="N69" s="135"/>
      <c r="R69" s="41"/>
      <c r="S69" s="41"/>
      <c r="T69" s="39"/>
      <c r="U69" s="39"/>
    </row>
    <row r="70" spans="1:21" ht="15" customHeight="1">
      <c r="B70" s="131"/>
      <c r="C70" s="136" t="s">
        <v>87</v>
      </c>
      <c r="D70" s="142"/>
      <c r="E70" s="142"/>
      <c r="F70" s="142"/>
      <c r="G70" s="142"/>
      <c r="H70" s="142"/>
      <c r="I70" s="143"/>
      <c r="J70" s="260"/>
      <c r="K70" s="261"/>
      <c r="L70" s="139" t="s">
        <v>230</v>
      </c>
      <c r="M70" s="140"/>
      <c r="N70" s="135"/>
      <c r="P70" s="65" t="str">
        <f>IF(T70="NG","枚数および重量を入力してください/","")</f>
        <v/>
      </c>
      <c r="R70" s="41"/>
      <c r="S70" s="41"/>
      <c r="T70" s="38" t="str">
        <f>IF(AND(L27=1,COUNTIF(B7:B9,"○")&gt;=1,AND(J70="",J71=""),D71&lt;&gt;""),"NG","OK")</f>
        <v>OK</v>
      </c>
      <c r="U70" s="39"/>
    </row>
    <row r="71" spans="1:21" ht="15" customHeight="1">
      <c r="B71" s="131"/>
      <c r="C71" s="144"/>
      <c r="D71" s="257"/>
      <c r="E71" s="258"/>
      <c r="F71" s="258"/>
      <c r="G71" s="258"/>
      <c r="H71" s="258"/>
      <c r="I71" s="259"/>
      <c r="J71" s="264"/>
      <c r="K71" s="265"/>
      <c r="L71" s="98" t="s">
        <v>231</v>
      </c>
      <c r="M71" s="122"/>
      <c r="N71" s="135"/>
      <c r="P71" s="65" t="str">
        <f>IF(T71="NG","事業者名等を記入してください/","")</f>
        <v/>
      </c>
      <c r="T71" s="38" t="str">
        <f>IF(AND(L27=1,COUNTIF(B7:B9,"○")&gt;=1,OR(J70&lt;&gt;"",J71&lt;&gt;""),D71=""),"NG","OK")</f>
        <v>OK</v>
      </c>
      <c r="U71" s="39"/>
    </row>
    <row r="72" spans="1:21" ht="15" customHeight="1">
      <c r="B72" s="131"/>
      <c r="C72" s="136" t="s">
        <v>85</v>
      </c>
      <c r="D72" s="133"/>
      <c r="E72" s="133"/>
      <c r="F72" s="133"/>
      <c r="G72" s="133"/>
      <c r="H72" s="133"/>
      <c r="I72" s="133"/>
      <c r="J72" s="134"/>
      <c r="K72" s="134"/>
      <c r="L72" s="77"/>
      <c r="M72" s="77"/>
      <c r="N72" s="135"/>
      <c r="R72" s="41"/>
      <c r="S72" s="41"/>
      <c r="T72" s="39"/>
      <c r="U72" s="39"/>
    </row>
    <row r="73" spans="1:21" ht="15" customHeight="1">
      <c r="B73" s="131"/>
      <c r="C73" s="136" t="s">
        <v>87</v>
      </c>
      <c r="D73" s="142"/>
      <c r="E73" s="142"/>
      <c r="F73" s="142"/>
      <c r="G73" s="142"/>
      <c r="H73" s="142"/>
      <c r="I73" s="143"/>
      <c r="J73" s="260"/>
      <c r="K73" s="261"/>
      <c r="L73" s="139" t="s">
        <v>230</v>
      </c>
      <c r="M73" s="140"/>
      <c r="N73" s="135"/>
      <c r="P73" s="65" t="str">
        <f>IF(T73="NG","枚数および重量を入力してください/","")</f>
        <v/>
      </c>
      <c r="R73" s="41"/>
      <c r="S73" s="41"/>
      <c r="T73" s="38" t="str">
        <f>IF(AND(L27=1,COUNTIF(B7:B9,"○")&gt;=1,AND(J73="",J74=""),D74&lt;&gt;""),"NG","OK")</f>
        <v>OK</v>
      </c>
      <c r="U73" s="39"/>
    </row>
    <row r="74" spans="1:21" ht="15" customHeight="1">
      <c r="B74" s="131"/>
      <c r="C74" s="144"/>
      <c r="D74" s="257"/>
      <c r="E74" s="258"/>
      <c r="F74" s="258"/>
      <c r="G74" s="258"/>
      <c r="H74" s="258"/>
      <c r="I74" s="259"/>
      <c r="J74" s="264"/>
      <c r="K74" s="265"/>
      <c r="L74" s="98" t="s">
        <v>231</v>
      </c>
      <c r="M74" s="122"/>
      <c r="N74" s="135"/>
      <c r="P74" s="65" t="str">
        <f>IF(T74="NG","事業者名等を記入してください/","")</f>
        <v/>
      </c>
      <c r="T74" s="38" t="str">
        <f>IF(AND(L27=1,COUNTIF(B7:B9,"○")&gt;=1,OR(J73&lt;&gt;"",J74&lt;&gt;""),D74=""),"NG","OK")</f>
        <v>OK</v>
      </c>
      <c r="U74" s="39"/>
    </row>
    <row r="75" spans="1:21" ht="15" customHeight="1">
      <c r="B75" s="131"/>
      <c r="C75" s="269" t="s">
        <v>86</v>
      </c>
      <c r="D75" s="270"/>
      <c r="E75" s="270"/>
      <c r="F75" s="270"/>
      <c r="G75" s="270"/>
      <c r="H75" s="270"/>
      <c r="I75" s="270"/>
      <c r="J75" s="134"/>
      <c r="K75" s="134"/>
      <c r="L75" s="77"/>
      <c r="M75" s="77"/>
      <c r="N75" s="135"/>
      <c r="R75" s="41"/>
      <c r="S75" s="41"/>
      <c r="T75" s="39"/>
      <c r="U75" s="39"/>
    </row>
    <row r="76" spans="1:21" ht="15" customHeight="1">
      <c r="B76" s="131"/>
      <c r="C76" s="271"/>
      <c r="D76" s="272"/>
      <c r="E76" s="272"/>
      <c r="F76" s="272"/>
      <c r="G76" s="272"/>
      <c r="H76" s="272"/>
      <c r="I76" s="273"/>
      <c r="J76" s="260"/>
      <c r="K76" s="261"/>
      <c r="L76" s="139" t="s">
        <v>230</v>
      </c>
      <c r="M76" s="140"/>
      <c r="N76" s="135"/>
      <c r="P76" s="65" t="str">
        <f>IF(T76="NG","枚数および重量を入力してください/","")</f>
        <v/>
      </c>
      <c r="R76" s="41"/>
      <c r="S76" s="41"/>
      <c r="T76" s="38" t="str">
        <f>IF(AND(L27=1,COUNTIF(B7:B9,"○")&gt;=1,AND(J76="",J77=""),D77&lt;&gt;""),"NG","OK")</f>
        <v>OK</v>
      </c>
      <c r="U76" s="39"/>
    </row>
    <row r="77" spans="1:21" ht="15" customHeight="1">
      <c r="B77" s="131"/>
      <c r="C77" s="144"/>
      <c r="D77" s="257"/>
      <c r="E77" s="258"/>
      <c r="F77" s="258"/>
      <c r="G77" s="258"/>
      <c r="H77" s="258"/>
      <c r="I77" s="259"/>
      <c r="J77" s="264"/>
      <c r="K77" s="265"/>
      <c r="L77" s="98" t="s">
        <v>231</v>
      </c>
      <c r="M77" s="122"/>
      <c r="N77" s="135"/>
      <c r="P77" s="65" t="str">
        <f>IF(T77="NG","引渡し先・把握内容を記入してください/","")</f>
        <v/>
      </c>
      <c r="T77" s="38" t="str">
        <f>IF(AND(L27=1,COUNTIF(B7:B9,"○")&gt;=1,OR(J76&lt;&gt;"",J77&lt;&gt;""),D77=""),"NG","OK")</f>
        <v>OK</v>
      </c>
    </row>
    <row r="78" spans="1:21" ht="15" customHeight="1">
      <c r="B78" s="131"/>
      <c r="C78" s="131"/>
      <c r="D78" s="131"/>
      <c r="E78" s="131"/>
      <c r="F78" s="131"/>
      <c r="G78" s="131"/>
      <c r="H78" s="131"/>
      <c r="I78" s="131"/>
      <c r="J78" s="131"/>
      <c r="K78" s="131"/>
      <c r="L78" s="131"/>
      <c r="M78" s="131"/>
      <c r="R78" s="41"/>
      <c r="S78" s="41"/>
      <c r="T78" s="39"/>
      <c r="U78" s="39"/>
    </row>
    <row r="79" spans="1:21">
      <c r="A79" s="54"/>
      <c r="B79" s="68" t="s">
        <v>65</v>
      </c>
      <c r="C79" s="216" t="s">
        <v>394</v>
      </c>
      <c r="D79" s="216"/>
      <c r="E79" s="216"/>
      <c r="F79" s="216"/>
      <c r="G79" s="216"/>
      <c r="H79" s="216"/>
      <c r="I79" s="216"/>
      <c r="J79" s="216"/>
      <c r="K79" s="216"/>
      <c r="L79" s="216"/>
      <c r="M79" s="216"/>
      <c r="N79" s="216"/>
      <c r="R79" s="41"/>
      <c r="S79" s="41"/>
      <c r="T79" s="39"/>
      <c r="U79" s="39"/>
    </row>
    <row r="80" spans="1:21">
      <c r="B80" s="68"/>
      <c r="C80" s="216"/>
      <c r="D80" s="216"/>
      <c r="E80" s="216"/>
      <c r="F80" s="216"/>
      <c r="G80" s="216"/>
      <c r="H80" s="216"/>
      <c r="I80" s="216"/>
      <c r="J80" s="216"/>
      <c r="K80" s="216"/>
      <c r="L80" s="216"/>
      <c r="M80" s="216"/>
      <c r="N80" s="216"/>
      <c r="R80" s="41"/>
      <c r="S80" s="41"/>
      <c r="T80" s="39"/>
      <c r="U80" s="39"/>
    </row>
    <row r="81" spans="1:21">
      <c r="B81" s="68"/>
      <c r="C81" s="216"/>
      <c r="D81" s="216"/>
      <c r="E81" s="216"/>
      <c r="F81" s="216"/>
      <c r="G81" s="216"/>
      <c r="H81" s="216"/>
      <c r="I81" s="216"/>
      <c r="J81" s="216"/>
      <c r="K81" s="216"/>
      <c r="L81" s="216"/>
      <c r="M81" s="216"/>
      <c r="N81" s="216"/>
      <c r="R81" s="41"/>
      <c r="S81" s="41"/>
      <c r="T81" s="39"/>
      <c r="U81" s="39"/>
    </row>
    <row r="82" spans="1:21">
      <c r="B82" s="68"/>
      <c r="C82" s="216"/>
      <c r="D82" s="216"/>
      <c r="E82" s="216"/>
      <c r="F82" s="216"/>
      <c r="G82" s="216"/>
      <c r="H82" s="216"/>
      <c r="I82" s="216"/>
      <c r="J82" s="216"/>
      <c r="K82" s="216"/>
      <c r="L82" s="216"/>
      <c r="M82" s="216"/>
      <c r="N82" s="216"/>
      <c r="R82" s="41"/>
      <c r="S82" s="41"/>
      <c r="T82" s="39"/>
      <c r="U82" s="39"/>
    </row>
    <row r="83" spans="1:21">
      <c r="B83" s="68"/>
      <c r="C83" s="216"/>
      <c r="D83" s="216"/>
      <c r="E83" s="216"/>
      <c r="F83" s="216"/>
      <c r="G83" s="216"/>
      <c r="H83" s="216"/>
      <c r="I83" s="216"/>
      <c r="J83" s="216"/>
      <c r="K83" s="216"/>
      <c r="L83" s="216"/>
      <c r="M83" s="216"/>
      <c r="N83" s="216"/>
      <c r="R83" s="41"/>
      <c r="S83" s="41"/>
      <c r="T83" s="39"/>
      <c r="U83" s="39"/>
    </row>
    <row r="84" spans="1:21">
      <c r="B84" s="68"/>
      <c r="C84" s="216"/>
      <c r="D84" s="216"/>
      <c r="E84" s="216"/>
      <c r="F84" s="216"/>
      <c r="G84" s="216"/>
      <c r="H84" s="216"/>
      <c r="I84" s="216"/>
      <c r="J84" s="216"/>
      <c r="K84" s="216"/>
      <c r="L84" s="216"/>
      <c r="M84" s="216"/>
      <c r="N84" s="216"/>
      <c r="P84" s="65" t="str">
        <f>IF(T84="NG","パネルの状態別の数量が空欄となっています。ご記入ください/","")</f>
        <v/>
      </c>
      <c r="T84" s="38" t="str" cm="1">
        <f t="array" ref="T84">IF(AND(L27=1,COUNTIF(B7:B9,"○")&gt;=1,J85:K86="",J87:K88="",J89:K90="",J91:K92="",J93:K94=""),"NG","OK")</f>
        <v>OK</v>
      </c>
      <c r="U84" s="39"/>
    </row>
    <row r="85" spans="1:21">
      <c r="B85" s="131"/>
      <c r="C85" s="132" t="s">
        <v>88</v>
      </c>
      <c r="D85" s="133"/>
      <c r="E85" s="133"/>
      <c r="F85" s="133"/>
      <c r="G85" s="133"/>
      <c r="H85" s="133"/>
      <c r="I85" s="145"/>
      <c r="J85" s="260"/>
      <c r="K85" s="261"/>
      <c r="L85" s="139" t="s">
        <v>230</v>
      </c>
      <c r="M85" s="140"/>
      <c r="N85" s="146"/>
      <c r="O85" s="56"/>
      <c r="P85" s="65" t="str">
        <f>IF(T85="NG","枚数および重量を入力してください/","")</f>
        <v/>
      </c>
      <c r="R85" s="41"/>
      <c r="S85" s="41"/>
      <c r="T85" s="38" t="str">
        <f>IF(AND(L27=1,COUNTIF(B7:B9,"○")&gt;=1,AND(J85="",J86=""),D86&lt;&gt;""),"NG","OK")</f>
        <v>OK</v>
      </c>
      <c r="U85" s="39"/>
    </row>
    <row r="86" spans="1:21">
      <c r="B86" s="131"/>
      <c r="C86" s="147"/>
      <c r="D86" s="137"/>
      <c r="E86" s="137"/>
      <c r="F86" s="137"/>
      <c r="G86" s="137"/>
      <c r="H86" s="137"/>
      <c r="I86" s="138"/>
      <c r="J86" s="274"/>
      <c r="K86" s="275"/>
      <c r="L86" s="98" t="s">
        <v>231</v>
      </c>
      <c r="M86" s="122"/>
      <c r="N86" s="146"/>
      <c r="O86" s="56"/>
      <c r="R86" s="41"/>
      <c r="S86" s="41"/>
      <c r="T86" s="39"/>
      <c r="U86" s="39"/>
    </row>
    <row r="87" spans="1:21">
      <c r="B87" s="131"/>
      <c r="C87" s="132" t="s">
        <v>89</v>
      </c>
      <c r="D87" s="133"/>
      <c r="E87" s="133"/>
      <c r="F87" s="133"/>
      <c r="G87" s="133"/>
      <c r="H87" s="133"/>
      <c r="I87" s="145"/>
      <c r="J87" s="260"/>
      <c r="K87" s="261"/>
      <c r="L87" s="139" t="s">
        <v>230</v>
      </c>
      <c r="M87" s="140"/>
      <c r="N87" s="146"/>
      <c r="O87" s="56"/>
      <c r="P87" s="65" t="str">
        <f>IF(T87="NG","枚数および重量を入力してください/","")</f>
        <v/>
      </c>
      <c r="R87" s="41"/>
      <c r="S87" s="41"/>
      <c r="T87" s="38" t="str">
        <f>IF(AND(L27=1,COUNTIF(B7:B9,"○")&gt;=1,AND(J87="",J88=""),D88&lt;&gt;""),"NG","OK")</f>
        <v>OK</v>
      </c>
      <c r="U87" s="39"/>
    </row>
    <row r="88" spans="1:21">
      <c r="B88" s="131"/>
      <c r="C88" s="136"/>
      <c r="D88" s="142"/>
      <c r="E88" s="142"/>
      <c r="F88" s="142"/>
      <c r="G88" s="142"/>
      <c r="H88" s="142"/>
      <c r="I88" s="143"/>
      <c r="J88" s="264"/>
      <c r="K88" s="265"/>
      <c r="L88" s="98" t="s">
        <v>231</v>
      </c>
      <c r="M88" s="122"/>
      <c r="N88" s="146"/>
      <c r="O88" s="56"/>
      <c r="R88" s="41"/>
      <c r="S88" s="41"/>
      <c r="T88" s="39"/>
      <c r="U88" s="39"/>
    </row>
    <row r="89" spans="1:21" ht="18" customHeight="1">
      <c r="B89" s="131"/>
      <c r="C89" s="262" t="s">
        <v>90</v>
      </c>
      <c r="D89" s="222"/>
      <c r="E89" s="222"/>
      <c r="F89" s="222"/>
      <c r="G89" s="222"/>
      <c r="H89" s="222"/>
      <c r="I89" s="223"/>
      <c r="J89" s="260"/>
      <c r="K89" s="261"/>
      <c r="L89" s="139" t="s">
        <v>230</v>
      </c>
      <c r="M89" s="140"/>
      <c r="N89" s="135"/>
      <c r="O89" s="56"/>
      <c r="P89" s="65" t="str">
        <f>IF(T89="NG","枚数および重量を入力してください/","")</f>
        <v/>
      </c>
      <c r="R89" s="41"/>
      <c r="S89" s="41"/>
      <c r="T89" s="38" t="str">
        <f>IF(AND(L27=1,COUNTIF(B7:B9,"○")&gt;=1,AND(J89="",J90=""),D90&lt;&gt;""),"NG","OK")</f>
        <v>OK</v>
      </c>
      <c r="U89" s="39"/>
    </row>
    <row r="90" spans="1:21" ht="18" customHeight="1">
      <c r="B90" s="131"/>
      <c r="C90" s="263"/>
      <c r="D90" s="230"/>
      <c r="E90" s="230"/>
      <c r="F90" s="230"/>
      <c r="G90" s="230"/>
      <c r="H90" s="230"/>
      <c r="I90" s="231"/>
      <c r="J90" s="274"/>
      <c r="K90" s="275"/>
      <c r="L90" s="98" t="s">
        <v>231</v>
      </c>
      <c r="M90" s="122"/>
      <c r="N90" s="135"/>
      <c r="O90" s="56"/>
      <c r="R90" s="41"/>
      <c r="S90" s="41"/>
      <c r="T90" s="39"/>
      <c r="U90" s="39"/>
    </row>
    <row r="91" spans="1:21">
      <c r="B91" s="131"/>
      <c r="C91" s="132" t="s">
        <v>91</v>
      </c>
      <c r="D91" s="133"/>
      <c r="E91" s="133"/>
      <c r="F91" s="133"/>
      <c r="G91" s="133"/>
      <c r="H91" s="133"/>
      <c r="I91" s="145"/>
      <c r="J91" s="260"/>
      <c r="K91" s="261"/>
      <c r="L91" s="139" t="s">
        <v>230</v>
      </c>
      <c r="M91" s="140"/>
      <c r="N91" s="146"/>
      <c r="O91" s="56"/>
      <c r="P91" s="65" t="str">
        <f>IF(T91="NG","枚数および重量を入力してください/","")</f>
        <v/>
      </c>
      <c r="R91" s="41"/>
      <c r="S91" s="41"/>
      <c r="T91" s="38" t="str">
        <f>IF(AND(L27=1,COUNTIF(B7:B9,"○")&gt;=1,AND(J91="",J92=""),D92&lt;&gt;""),"NG","OK")</f>
        <v>OK</v>
      </c>
      <c r="U91" s="39"/>
    </row>
    <row r="92" spans="1:21">
      <c r="B92" s="131"/>
      <c r="C92" s="136"/>
      <c r="D92" s="142"/>
      <c r="E92" s="142"/>
      <c r="F92" s="142"/>
      <c r="G92" s="142"/>
      <c r="H92" s="142"/>
      <c r="I92" s="143"/>
      <c r="J92" s="264"/>
      <c r="K92" s="265"/>
      <c r="L92" s="98" t="s">
        <v>231</v>
      </c>
      <c r="M92" s="122"/>
      <c r="N92" s="146"/>
      <c r="O92" s="56"/>
      <c r="R92" s="41"/>
      <c r="S92" s="41"/>
      <c r="T92" s="39"/>
      <c r="U92" s="39"/>
    </row>
    <row r="93" spans="1:21" ht="15" customHeight="1">
      <c r="B93" s="131"/>
      <c r="C93" s="132" t="s">
        <v>32</v>
      </c>
      <c r="D93" s="133"/>
      <c r="E93" s="133"/>
      <c r="F93" s="133"/>
      <c r="G93" s="133"/>
      <c r="H93" s="133"/>
      <c r="I93" s="145"/>
      <c r="J93" s="260"/>
      <c r="K93" s="261"/>
      <c r="L93" s="139" t="s">
        <v>230</v>
      </c>
      <c r="M93" s="140"/>
      <c r="N93" s="148"/>
      <c r="O93" s="56"/>
      <c r="P93" s="65" t="str">
        <f>IF(T93="NG","枚数および重量を入力してください/","")</f>
        <v/>
      </c>
      <c r="R93" s="41"/>
      <c r="S93" s="41"/>
      <c r="T93" s="38" t="str">
        <f>IF(AND(L27=1,COUNTIF(B7:B9,"○")&gt;=1,AND(J93="",J94=""),D94&lt;&gt;""),"NG","OK")</f>
        <v>OK</v>
      </c>
      <c r="U93" s="39"/>
    </row>
    <row r="94" spans="1:21">
      <c r="B94" s="131"/>
      <c r="C94" s="144"/>
      <c r="D94" s="257"/>
      <c r="E94" s="258"/>
      <c r="F94" s="258"/>
      <c r="G94" s="258"/>
      <c r="H94" s="258"/>
      <c r="I94" s="259"/>
      <c r="J94" s="274"/>
      <c r="K94" s="275"/>
      <c r="L94" s="98" t="s">
        <v>231</v>
      </c>
      <c r="M94" s="122"/>
      <c r="N94" s="148"/>
      <c r="O94" s="56"/>
      <c r="P94" s="65" t="str">
        <f>IF(T94="NG","その他の具体的な内容を記入してください/","")</f>
        <v/>
      </c>
      <c r="T94" s="38" t="str">
        <f>IF(AND(L27=1,COUNTIF(B7:B9,"○")&gt;=1,OR(J93&lt;&gt;"",J94&lt;&gt;""),D94=""),"NG","OK")</f>
        <v>OK</v>
      </c>
      <c r="U94" s="39"/>
    </row>
    <row r="95" spans="1:21">
      <c r="B95" s="131"/>
      <c r="C95" s="131"/>
      <c r="D95" s="131"/>
      <c r="E95" s="131"/>
      <c r="F95" s="131"/>
      <c r="G95" s="131"/>
      <c r="H95" s="131"/>
      <c r="I95" s="131"/>
      <c r="J95" s="131"/>
      <c r="K95" s="131"/>
      <c r="L95" s="131"/>
      <c r="M95" s="131"/>
      <c r="O95" s="56"/>
      <c r="R95" s="41"/>
      <c r="S95" s="41"/>
      <c r="T95" s="39"/>
      <c r="U95" s="39"/>
    </row>
    <row r="96" spans="1:21">
      <c r="A96" s="54"/>
      <c r="B96" s="68" t="s">
        <v>66</v>
      </c>
      <c r="C96" s="216" t="s">
        <v>395</v>
      </c>
      <c r="D96" s="216"/>
      <c r="E96" s="216"/>
      <c r="F96" s="216"/>
      <c r="G96" s="216"/>
      <c r="H96" s="216"/>
      <c r="I96" s="216"/>
      <c r="J96" s="216"/>
      <c r="K96" s="216"/>
      <c r="L96" s="216"/>
      <c r="M96" s="216"/>
      <c r="N96" s="216"/>
      <c r="O96" s="56"/>
      <c r="R96" s="41"/>
      <c r="S96" s="41"/>
      <c r="T96" s="39"/>
      <c r="U96" s="39"/>
    </row>
    <row r="97" spans="2:21">
      <c r="B97" s="68"/>
      <c r="C97" s="216"/>
      <c r="D97" s="216"/>
      <c r="E97" s="216"/>
      <c r="F97" s="216"/>
      <c r="G97" s="216"/>
      <c r="H97" s="216"/>
      <c r="I97" s="216"/>
      <c r="J97" s="216"/>
      <c r="K97" s="216"/>
      <c r="L97" s="216"/>
      <c r="M97" s="216"/>
      <c r="N97" s="216"/>
      <c r="O97" s="56"/>
      <c r="R97" s="41"/>
      <c r="S97" s="41"/>
      <c r="T97" s="39"/>
      <c r="U97" s="39"/>
    </row>
    <row r="98" spans="2:21">
      <c r="B98" s="69" t="s">
        <v>7</v>
      </c>
      <c r="C98" s="67"/>
      <c r="D98" s="67"/>
      <c r="E98" s="67"/>
      <c r="F98" s="67"/>
      <c r="G98" s="67"/>
      <c r="H98" s="67"/>
      <c r="I98" s="67"/>
      <c r="J98" s="131"/>
      <c r="K98" s="131"/>
      <c r="L98" s="131"/>
      <c r="M98" s="131"/>
      <c r="O98" s="56"/>
      <c r="P98" s="65" t="str">
        <f>IF(T98="NG","いずれか一つ以上選択してください/","")</f>
        <v/>
      </c>
      <c r="T98" s="38" t="str">
        <f>IF(AND(L27=1,COUNTIF(B7:B9,"○")&gt;=1,COUNTIF(B99:B111,"○")=0),"NG","OK")</f>
        <v>OK</v>
      </c>
      <c r="U98" s="39"/>
    </row>
    <row r="99" spans="2:21">
      <c r="B99" s="7"/>
      <c r="C99" s="70" t="s">
        <v>8</v>
      </c>
      <c r="D99" s="72" t="s">
        <v>96</v>
      </c>
      <c r="E99" s="72"/>
      <c r="F99" s="72"/>
      <c r="G99" s="72"/>
      <c r="H99" s="72"/>
      <c r="I99" s="72"/>
      <c r="J99" s="149"/>
      <c r="K99" s="149"/>
      <c r="L99" s="150"/>
      <c r="M99" s="131"/>
      <c r="O99" s="56"/>
      <c r="U99" s="39"/>
    </row>
    <row r="100" spans="2:21">
      <c r="B100" s="7"/>
      <c r="C100" s="70" t="s">
        <v>9</v>
      </c>
      <c r="D100" s="72" t="s">
        <v>97</v>
      </c>
      <c r="E100" s="72"/>
      <c r="F100" s="72"/>
      <c r="G100" s="72"/>
      <c r="H100" s="72"/>
      <c r="I100" s="72"/>
      <c r="J100" s="149"/>
      <c r="K100" s="149"/>
      <c r="L100" s="150"/>
      <c r="M100" s="131"/>
      <c r="O100" s="56"/>
      <c r="R100" s="41"/>
      <c r="S100" s="41"/>
      <c r="T100" s="39"/>
      <c r="U100" s="39"/>
    </row>
    <row r="101" spans="2:21">
      <c r="B101" s="7"/>
      <c r="C101" s="70" t="s">
        <v>10</v>
      </c>
      <c r="D101" s="72" t="s">
        <v>98</v>
      </c>
      <c r="E101" s="72"/>
      <c r="F101" s="72"/>
      <c r="G101" s="72"/>
      <c r="H101" s="72"/>
      <c r="I101" s="72"/>
      <c r="J101" s="149"/>
      <c r="K101" s="149"/>
      <c r="L101" s="150"/>
      <c r="M101" s="131"/>
      <c r="O101" s="56"/>
    </row>
    <row r="102" spans="2:21">
      <c r="B102" s="7"/>
      <c r="C102" s="70" t="s">
        <v>11</v>
      </c>
      <c r="D102" s="72" t="s">
        <v>99</v>
      </c>
      <c r="E102" s="72"/>
      <c r="F102" s="72"/>
      <c r="G102" s="72"/>
      <c r="H102" s="72"/>
      <c r="I102" s="72"/>
      <c r="J102" s="149"/>
      <c r="K102" s="149"/>
      <c r="L102" s="150"/>
      <c r="M102" s="131"/>
      <c r="O102" s="56"/>
    </row>
    <row r="103" spans="2:21">
      <c r="B103" s="7"/>
      <c r="C103" s="70" t="s">
        <v>12</v>
      </c>
      <c r="D103" s="72" t="s">
        <v>33</v>
      </c>
      <c r="E103" s="72"/>
      <c r="F103" s="72"/>
      <c r="G103" s="72"/>
      <c r="H103" s="72"/>
      <c r="I103" s="72"/>
      <c r="J103" s="149"/>
      <c r="K103" s="149"/>
      <c r="L103" s="150"/>
      <c r="M103" s="131"/>
      <c r="O103" s="56"/>
      <c r="R103" s="41"/>
      <c r="S103" s="41"/>
      <c r="T103" s="39"/>
      <c r="U103" s="39"/>
    </row>
    <row r="104" spans="2:21">
      <c r="B104" s="7"/>
      <c r="C104" s="70" t="s">
        <v>13</v>
      </c>
      <c r="D104" s="72" t="s">
        <v>34</v>
      </c>
      <c r="E104" s="72"/>
      <c r="F104" s="72"/>
      <c r="G104" s="72"/>
      <c r="H104" s="72"/>
      <c r="I104" s="72"/>
      <c r="J104" s="149"/>
      <c r="K104" s="149"/>
      <c r="L104" s="150"/>
      <c r="M104" s="131"/>
      <c r="O104" s="56"/>
      <c r="R104" s="41"/>
      <c r="S104" s="41"/>
      <c r="T104" s="39"/>
      <c r="U104" s="39"/>
    </row>
    <row r="105" spans="2:21">
      <c r="B105" s="7"/>
      <c r="C105" s="70" t="s">
        <v>14</v>
      </c>
      <c r="D105" s="72" t="s">
        <v>100</v>
      </c>
      <c r="E105" s="72"/>
      <c r="F105" s="72"/>
      <c r="G105" s="72"/>
      <c r="H105" s="72"/>
      <c r="I105" s="72"/>
      <c r="J105" s="149"/>
      <c r="K105" s="149"/>
      <c r="L105" s="150"/>
      <c r="M105" s="131"/>
      <c r="O105" s="56"/>
      <c r="R105" s="41"/>
      <c r="S105" s="41"/>
      <c r="T105" s="39"/>
      <c r="U105" s="39"/>
    </row>
    <row r="106" spans="2:21">
      <c r="B106" s="7"/>
      <c r="C106" s="70" t="s">
        <v>15</v>
      </c>
      <c r="D106" s="72" t="s">
        <v>101</v>
      </c>
      <c r="E106" s="72"/>
      <c r="F106" s="72"/>
      <c r="G106" s="72"/>
      <c r="H106" s="72"/>
      <c r="I106" s="72"/>
      <c r="J106" s="149"/>
      <c r="K106" s="149"/>
      <c r="L106" s="150"/>
      <c r="M106" s="131"/>
      <c r="O106" s="56"/>
      <c r="R106" s="41"/>
      <c r="S106" s="41"/>
      <c r="T106" s="39"/>
      <c r="U106" s="39"/>
    </row>
    <row r="107" spans="2:21">
      <c r="B107" s="7"/>
      <c r="C107" s="70" t="s">
        <v>92</v>
      </c>
      <c r="D107" s="72" t="s">
        <v>36</v>
      </c>
      <c r="E107" s="72"/>
      <c r="F107" s="72"/>
      <c r="G107" s="72"/>
      <c r="H107" s="72"/>
      <c r="I107" s="72"/>
      <c r="J107" s="149"/>
      <c r="K107" s="149"/>
      <c r="L107" s="150"/>
      <c r="M107" s="131"/>
      <c r="O107" s="56"/>
      <c r="R107" s="41"/>
      <c r="S107" s="41"/>
      <c r="T107" s="39"/>
      <c r="U107" s="39"/>
    </row>
    <row r="108" spans="2:21">
      <c r="B108" s="7"/>
      <c r="C108" s="70" t="s">
        <v>93</v>
      </c>
      <c r="D108" s="72" t="s">
        <v>102</v>
      </c>
      <c r="E108" s="72"/>
      <c r="F108" s="72"/>
      <c r="G108" s="72"/>
      <c r="H108" s="72"/>
      <c r="I108" s="72"/>
      <c r="J108" s="149"/>
      <c r="K108" s="149"/>
      <c r="L108" s="150"/>
      <c r="M108" s="131"/>
      <c r="O108" s="56"/>
      <c r="R108" s="41"/>
      <c r="S108" s="41"/>
      <c r="T108" s="39"/>
      <c r="U108" s="39"/>
    </row>
    <row r="109" spans="2:21">
      <c r="B109" s="7"/>
      <c r="C109" s="70" t="s">
        <v>94</v>
      </c>
      <c r="D109" s="72" t="s">
        <v>35</v>
      </c>
      <c r="E109" s="72"/>
      <c r="F109" s="72"/>
      <c r="G109" s="72"/>
      <c r="H109" s="72"/>
      <c r="I109" s="72"/>
      <c r="J109" s="149"/>
      <c r="K109" s="149"/>
      <c r="L109" s="150"/>
      <c r="M109" s="131"/>
      <c r="O109" s="56"/>
      <c r="R109" s="41"/>
      <c r="S109" s="41"/>
      <c r="T109" s="39"/>
      <c r="U109" s="39"/>
    </row>
    <row r="110" spans="2:21">
      <c r="B110" s="217"/>
      <c r="C110" s="103" t="s">
        <v>95</v>
      </c>
      <c r="D110" s="72" t="s">
        <v>29</v>
      </c>
      <c r="E110" s="72"/>
      <c r="F110" s="72"/>
      <c r="G110" s="72"/>
      <c r="H110" s="72"/>
      <c r="I110" s="72"/>
      <c r="J110" s="149"/>
      <c r="K110" s="149"/>
      <c r="L110" s="150"/>
      <c r="M110" s="131"/>
      <c r="O110" s="56"/>
      <c r="R110" s="41"/>
      <c r="S110" s="41"/>
      <c r="T110" s="39"/>
      <c r="U110" s="39"/>
    </row>
    <row r="111" spans="2:21" ht="18.75">
      <c r="B111" s="218"/>
      <c r="C111" s="130"/>
      <c r="D111" s="288"/>
      <c r="E111" s="289"/>
      <c r="F111" s="289"/>
      <c r="G111" s="289"/>
      <c r="H111" s="289"/>
      <c r="I111" s="289"/>
      <c r="J111" s="290"/>
      <c r="K111" s="290"/>
      <c r="L111" s="291"/>
      <c r="M111" s="131"/>
      <c r="O111" s="56"/>
      <c r="P111" s="65" t="str">
        <f>IF(T111="NG","その他の具体的な内容を記入してください/","")</f>
        <v/>
      </c>
      <c r="R111" s="46">
        <f>IF(B110&lt;&gt;"○",1,"")</f>
        <v>1</v>
      </c>
      <c r="T111" s="38" t="str">
        <f>IF(AND(L27=1,COUNTIF(B7:B9,"○")&gt;=1,B110="○",D111=""),"NG","OK")</f>
        <v>OK</v>
      </c>
      <c r="U111" s="39"/>
    </row>
    <row r="112" spans="2:21">
      <c r="B112" s="131"/>
      <c r="C112" s="131"/>
      <c r="D112" s="131"/>
      <c r="E112" s="131"/>
      <c r="F112" s="131"/>
      <c r="G112" s="131"/>
      <c r="H112" s="131"/>
      <c r="I112" s="131"/>
      <c r="J112" s="131"/>
      <c r="K112" s="131"/>
      <c r="L112" s="131"/>
      <c r="M112" s="131"/>
      <c r="O112" s="56"/>
      <c r="R112" s="41"/>
      <c r="S112" s="41"/>
      <c r="T112" s="39"/>
      <c r="U112" s="39"/>
    </row>
    <row r="113" spans="1:21">
      <c r="A113" s="54"/>
      <c r="B113" s="68" t="s">
        <v>67</v>
      </c>
      <c r="C113" s="216" t="s">
        <v>396</v>
      </c>
      <c r="D113" s="216"/>
      <c r="E113" s="216"/>
      <c r="F113" s="216"/>
      <c r="G113" s="216"/>
      <c r="H113" s="216"/>
      <c r="I113" s="216"/>
      <c r="J113" s="216"/>
      <c r="K113" s="216"/>
      <c r="L113" s="216"/>
      <c r="M113" s="216"/>
      <c r="N113" s="216"/>
      <c r="O113" s="56"/>
      <c r="R113" s="41"/>
      <c r="S113" s="41"/>
      <c r="T113" s="39"/>
      <c r="U113" s="39"/>
    </row>
    <row r="114" spans="1:21">
      <c r="B114" s="68"/>
      <c r="C114" s="216"/>
      <c r="D114" s="216"/>
      <c r="E114" s="216"/>
      <c r="F114" s="216"/>
      <c r="G114" s="216"/>
      <c r="H114" s="216"/>
      <c r="I114" s="216"/>
      <c r="J114" s="216"/>
      <c r="K114" s="216"/>
      <c r="L114" s="216"/>
      <c r="M114" s="216"/>
      <c r="N114" s="216"/>
      <c r="O114" s="56"/>
      <c r="R114" s="41"/>
      <c r="S114" s="41"/>
      <c r="T114" s="39"/>
      <c r="U114" s="39"/>
    </row>
    <row r="115" spans="1:21">
      <c r="B115" s="68"/>
      <c r="C115" s="216"/>
      <c r="D115" s="216"/>
      <c r="E115" s="216"/>
      <c r="F115" s="216"/>
      <c r="G115" s="216"/>
      <c r="H115" s="216"/>
      <c r="I115" s="216"/>
      <c r="J115" s="216"/>
      <c r="K115" s="216"/>
      <c r="L115" s="216"/>
      <c r="M115" s="216"/>
      <c r="N115" s="216"/>
      <c r="O115" s="56"/>
      <c r="R115" s="41"/>
      <c r="S115" s="41"/>
      <c r="T115" s="39"/>
      <c r="U115" s="39"/>
    </row>
    <row r="116" spans="1:21" ht="33.6" customHeight="1">
      <c r="B116" s="56"/>
      <c r="C116" s="56"/>
      <c r="D116" s="56"/>
      <c r="E116" s="1"/>
      <c r="F116" s="131"/>
      <c r="G116" s="131"/>
      <c r="H116" s="131"/>
      <c r="I116" s="131"/>
      <c r="J116" s="131"/>
      <c r="K116" s="151"/>
      <c r="L116" s="292" t="s">
        <v>108</v>
      </c>
      <c r="M116" s="293"/>
      <c r="N116" s="294"/>
      <c r="O116" s="56"/>
      <c r="P116" s="65" t="str">
        <f>IF(T116="NG","取り外し工事費用を入力してください/","")</f>
        <v/>
      </c>
      <c r="T116" s="38" t="str" cm="1">
        <f t="array" ref="T116">IF(AND(L27=1,COUNTIF(B7:B9,"○")&gt;=1,,L117:N123=""),"NG","OK")</f>
        <v>OK</v>
      </c>
      <c r="U116" s="39"/>
    </row>
    <row r="117" spans="1:21" ht="18.75">
      <c r="B117" s="56"/>
      <c r="C117" s="70" t="s">
        <v>8</v>
      </c>
      <c r="D117" s="72" t="s">
        <v>103</v>
      </c>
      <c r="E117" s="72"/>
      <c r="F117" s="72"/>
      <c r="G117" s="72"/>
      <c r="H117" s="72"/>
      <c r="I117" s="72"/>
      <c r="J117" s="73"/>
      <c r="K117" s="73"/>
      <c r="L117" s="254"/>
      <c r="M117" s="295"/>
      <c r="N117" s="296"/>
      <c r="O117" s="56"/>
      <c r="U117" s="39"/>
    </row>
    <row r="118" spans="1:21" ht="18.75">
      <c r="B118" s="56"/>
      <c r="C118" s="70" t="s">
        <v>38</v>
      </c>
      <c r="D118" s="72" t="s">
        <v>104</v>
      </c>
      <c r="E118" s="72"/>
      <c r="F118" s="72"/>
      <c r="G118" s="72"/>
      <c r="H118" s="72"/>
      <c r="I118" s="72"/>
      <c r="J118" s="73"/>
      <c r="K118" s="73"/>
      <c r="L118" s="254"/>
      <c r="M118" s="295"/>
      <c r="N118" s="296"/>
      <c r="O118" s="56"/>
      <c r="R118" s="41"/>
      <c r="S118" s="41"/>
      <c r="T118" s="39"/>
      <c r="U118" s="39"/>
    </row>
    <row r="119" spans="1:21" ht="18.75">
      <c r="B119" s="56"/>
      <c r="C119" s="70" t="s">
        <v>39</v>
      </c>
      <c r="D119" s="72" t="s">
        <v>105</v>
      </c>
      <c r="E119" s="72"/>
      <c r="F119" s="72"/>
      <c r="G119" s="72"/>
      <c r="H119" s="72"/>
      <c r="I119" s="72"/>
      <c r="J119" s="73"/>
      <c r="K119" s="73"/>
      <c r="L119" s="254"/>
      <c r="M119" s="295"/>
      <c r="N119" s="296"/>
      <c r="O119" s="56"/>
      <c r="R119" s="41"/>
      <c r="S119" s="41"/>
      <c r="T119" s="39"/>
      <c r="U119" s="39"/>
    </row>
    <row r="120" spans="1:21" ht="18.75">
      <c r="B120" s="56"/>
      <c r="C120" s="70" t="s">
        <v>11</v>
      </c>
      <c r="D120" s="72" t="s">
        <v>106</v>
      </c>
      <c r="E120" s="72"/>
      <c r="F120" s="72"/>
      <c r="G120" s="72"/>
      <c r="H120" s="72"/>
      <c r="I120" s="72"/>
      <c r="J120" s="73"/>
      <c r="K120" s="73"/>
      <c r="L120" s="254"/>
      <c r="M120" s="295"/>
      <c r="N120" s="296"/>
      <c r="O120" s="56"/>
      <c r="R120" s="41"/>
      <c r="S120" s="41"/>
      <c r="T120" s="39"/>
      <c r="U120" s="39"/>
    </row>
    <row r="121" spans="1:21" ht="18.75">
      <c r="B121" s="56"/>
      <c r="C121" s="70" t="s">
        <v>12</v>
      </c>
      <c r="D121" s="72" t="s">
        <v>107</v>
      </c>
      <c r="E121" s="72"/>
      <c r="F121" s="72"/>
      <c r="G121" s="72"/>
      <c r="H121" s="72"/>
      <c r="I121" s="72"/>
      <c r="J121" s="73"/>
      <c r="K121" s="73"/>
      <c r="L121" s="254"/>
      <c r="M121" s="295"/>
      <c r="N121" s="296"/>
      <c r="O121" s="56"/>
    </row>
    <row r="122" spans="1:21">
      <c r="B122" s="56"/>
      <c r="C122" s="103" t="s">
        <v>13</v>
      </c>
      <c r="D122" s="72" t="s">
        <v>37</v>
      </c>
      <c r="E122" s="72"/>
      <c r="F122" s="72"/>
      <c r="G122" s="72"/>
      <c r="H122" s="72"/>
      <c r="I122" s="72"/>
      <c r="J122" s="73"/>
      <c r="K122" s="73"/>
      <c r="L122" s="297"/>
      <c r="M122" s="298"/>
      <c r="N122" s="299"/>
      <c r="O122" s="56"/>
    </row>
    <row r="123" spans="1:21" ht="18.75">
      <c r="B123" s="68"/>
      <c r="C123" s="130"/>
      <c r="D123" s="305"/>
      <c r="E123" s="306"/>
      <c r="F123" s="306"/>
      <c r="G123" s="306"/>
      <c r="H123" s="306"/>
      <c r="I123" s="306"/>
      <c r="J123" s="306"/>
      <c r="K123" s="307"/>
      <c r="L123" s="300"/>
      <c r="M123" s="301"/>
      <c r="N123" s="302"/>
      <c r="O123" s="56"/>
      <c r="P123" s="65" t="str">
        <f>IF(T123="NG","その他の具体的な内容を記入してください/","")</f>
        <v/>
      </c>
      <c r="T123" s="38" t="str">
        <f>IF(AND(L27=1,COUNTIF(B7:B9,"○")&gt;=1,L122&lt;&gt;"",D123=""),"NG","OK")</f>
        <v>OK</v>
      </c>
      <c r="U123" s="39"/>
    </row>
    <row r="124" spans="1:21" ht="18.75">
      <c r="B124" s="56"/>
      <c r="C124" s="56"/>
      <c r="D124" s="56"/>
      <c r="E124" s="1"/>
      <c r="F124" s="131"/>
      <c r="G124" s="131"/>
      <c r="H124" s="131"/>
      <c r="I124" s="131"/>
      <c r="J124" s="131"/>
      <c r="K124" s="131"/>
      <c r="L124" s="131"/>
      <c r="M124" s="131"/>
      <c r="O124" s="56"/>
      <c r="R124" s="41"/>
      <c r="S124" s="41"/>
      <c r="T124" s="39"/>
      <c r="U124" s="39"/>
    </row>
    <row r="125" spans="1:21">
      <c r="A125" s="54"/>
      <c r="B125" s="68" t="s">
        <v>68</v>
      </c>
      <c r="C125" s="216" t="s">
        <v>397</v>
      </c>
      <c r="D125" s="216"/>
      <c r="E125" s="216"/>
      <c r="F125" s="216"/>
      <c r="G125" s="216"/>
      <c r="H125" s="216"/>
      <c r="I125" s="216"/>
      <c r="J125" s="216"/>
      <c r="K125" s="216"/>
      <c r="L125" s="216"/>
      <c r="M125" s="216"/>
      <c r="N125" s="216"/>
      <c r="O125" s="56"/>
      <c r="R125" s="41"/>
      <c r="S125" s="41"/>
      <c r="T125" s="39"/>
      <c r="U125" s="39"/>
    </row>
    <row r="126" spans="1:21">
      <c r="B126" s="68"/>
      <c r="C126" s="216"/>
      <c r="D126" s="216"/>
      <c r="E126" s="216"/>
      <c r="F126" s="216"/>
      <c r="G126" s="216"/>
      <c r="H126" s="216"/>
      <c r="I126" s="216"/>
      <c r="J126" s="216"/>
      <c r="K126" s="216"/>
      <c r="L126" s="216"/>
      <c r="M126" s="216"/>
      <c r="N126" s="216"/>
      <c r="O126" s="56"/>
      <c r="R126" s="41"/>
      <c r="S126" s="41"/>
      <c r="T126" s="39"/>
      <c r="U126" s="39"/>
    </row>
    <row r="127" spans="1:21">
      <c r="B127" s="69" t="s">
        <v>7</v>
      </c>
      <c r="C127" s="67"/>
      <c r="D127" s="67"/>
      <c r="E127" s="67"/>
      <c r="F127" s="67"/>
      <c r="G127" s="67"/>
      <c r="H127" s="67"/>
      <c r="I127" s="67"/>
      <c r="J127" s="67"/>
      <c r="K127" s="67"/>
      <c r="L127" s="67"/>
      <c r="M127" s="67"/>
      <c r="O127" s="56"/>
      <c r="P127" s="65" t="str">
        <f>IF(T127="NG","いずれか一つ以上選択してください/","")</f>
        <v/>
      </c>
      <c r="T127" s="38" t="str">
        <f>IF(AND(L27=1,COUNTIF(B7:B9,"○")&gt;=1,COUNTIF(B128:B131,"○")=0),"NG","OK")</f>
        <v>OK</v>
      </c>
      <c r="U127" s="39"/>
    </row>
    <row r="128" spans="1:21">
      <c r="B128" s="7"/>
      <c r="C128" s="70" t="s">
        <v>8</v>
      </c>
      <c r="D128" s="77" t="s">
        <v>40</v>
      </c>
      <c r="E128" s="97"/>
      <c r="F128" s="78"/>
      <c r="G128" s="78"/>
      <c r="H128" s="78"/>
      <c r="I128" s="78"/>
      <c r="J128" s="78"/>
      <c r="K128" s="78"/>
      <c r="L128" s="78"/>
      <c r="M128" s="79"/>
      <c r="O128" s="56"/>
      <c r="R128" s="41"/>
      <c r="S128" s="41"/>
      <c r="T128" s="39"/>
      <c r="U128" s="39"/>
    </row>
    <row r="129" spans="1:21">
      <c r="B129" s="7"/>
      <c r="C129" s="103" t="s">
        <v>9</v>
      </c>
      <c r="D129" s="222" t="s">
        <v>41</v>
      </c>
      <c r="E129" s="222"/>
      <c r="F129" s="222"/>
      <c r="G129" s="222"/>
      <c r="H129" s="222"/>
      <c r="I129" s="222"/>
      <c r="J129" s="222"/>
      <c r="K129" s="222"/>
      <c r="L129" s="222"/>
      <c r="M129" s="223"/>
      <c r="O129" s="56"/>
      <c r="R129" s="46">
        <f>IF(B129&lt;&gt;"○",1,"")</f>
        <v>1</v>
      </c>
      <c r="S129" s="41"/>
      <c r="T129" s="39"/>
      <c r="U129" s="39"/>
    </row>
    <row r="130" spans="1:21">
      <c r="B130" s="217"/>
      <c r="C130" s="103" t="s">
        <v>10</v>
      </c>
      <c r="D130" s="77" t="s">
        <v>26</v>
      </c>
      <c r="E130" s="97"/>
      <c r="F130" s="78"/>
      <c r="G130" s="78"/>
      <c r="H130" s="78"/>
      <c r="I130" s="78"/>
      <c r="J130" s="78"/>
      <c r="K130" s="78"/>
      <c r="L130" s="78"/>
      <c r="M130" s="79"/>
      <c r="O130" s="56"/>
      <c r="R130" s="41"/>
      <c r="S130" s="41"/>
      <c r="T130" s="39"/>
      <c r="U130" s="39"/>
    </row>
    <row r="131" spans="1:21">
      <c r="B131" s="218"/>
      <c r="C131" s="98"/>
      <c r="D131" s="219"/>
      <c r="E131" s="220"/>
      <c r="F131" s="220"/>
      <c r="G131" s="220"/>
      <c r="H131" s="220"/>
      <c r="I131" s="220"/>
      <c r="J131" s="220"/>
      <c r="K131" s="220"/>
      <c r="L131" s="220"/>
      <c r="M131" s="221"/>
      <c r="O131" s="56"/>
      <c r="P131" s="65" t="str">
        <f>IF(T131="NG","その他の具体的な内容を記入してください/","")</f>
        <v/>
      </c>
      <c r="R131" s="46">
        <f>IF(B130&lt;&gt;"○",1,"")</f>
        <v>1</v>
      </c>
      <c r="T131" s="38" t="str">
        <f>IF(AND(L27=1,COUNTIF(B7:B9,"○")&gt;=1,B130="○",D131=""),"NG","OK")</f>
        <v>OK</v>
      </c>
      <c r="U131" s="39"/>
    </row>
    <row r="132" spans="1:21" ht="18.75">
      <c r="J132" s="152"/>
      <c r="K132" s="152"/>
      <c r="L132" s="152"/>
      <c r="M132" s="131"/>
      <c r="O132" s="56"/>
      <c r="R132" s="41"/>
      <c r="S132" s="41"/>
      <c r="T132" s="39"/>
      <c r="U132" s="39"/>
    </row>
    <row r="133" spans="1:21">
      <c r="A133" s="54"/>
      <c r="B133" s="68" t="s">
        <v>341</v>
      </c>
      <c r="C133" s="216" t="s">
        <v>398</v>
      </c>
      <c r="D133" s="216"/>
      <c r="E133" s="216"/>
      <c r="F133" s="216"/>
      <c r="G133" s="216"/>
      <c r="H133" s="216"/>
      <c r="I133" s="216"/>
      <c r="J133" s="216"/>
      <c r="K133" s="216"/>
      <c r="L133" s="216"/>
      <c r="M133" s="216"/>
      <c r="N133" s="216"/>
      <c r="O133" s="56"/>
      <c r="R133" s="41"/>
      <c r="S133" s="41"/>
      <c r="T133" s="39"/>
      <c r="U133" s="39"/>
    </row>
    <row r="134" spans="1:21">
      <c r="B134" s="68"/>
      <c r="C134" s="216"/>
      <c r="D134" s="216"/>
      <c r="E134" s="216"/>
      <c r="F134" s="216"/>
      <c r="G134" s="216"/>
      <c r="H134" s="216"/>
      <c r="I134" s="216"/>
      <c r="J134" s="216"/>
      <c r="K134" s="216"/>
      <c r="L134" s="216"/>
      <c r="M134" s="216"/>
      <c r="N134" s="216"/>
      <c r="O134" s="56"/>
      <c r="R134" s="41"/>
      <c r="S134" s="41"/>
      <c r="T134" s="39"/>
      <c r="U134" s="39"/>
    </row>
    <row r="135" spans="1:21">
      <c r="B135" s="68"/>
      <c r="C135" s="216"/>
      <c r="D135" s="216"/>
      <c r="E135" s="216"/>
      <c r="F135" s="216"/>
      <c r="G135" s="216"/>
      <c r="H135" s="216"/>
      <c r="I135" s="216"/>
      <c r="J135" s="216"/>
      <c r="K135" s="216"/>
      <c r="L135" s="216"/>
      <c r="M135" s="216"/>
      <c r="N135" s="216"/>
      <c r="O135" s="56"/>
      <c r="R135" s="41"/>
      <c r="S135" s="41"/>
      <c r="T135" s="39"/>
      <c r="U135" s="39"/>
    </row>
    <row r="136" spans="1:21">
      <c r="B136" s="69" t="s">
        <v>7</v>
      </c>
      <c r="C136" s="67"/>
      <c r="D136" s="67"/>
      <c r="E136" s="67"/>
      <c r="F136" s="67"/>
      <c r="G136" s="67"/>
      <c r="H136" s="67"/>
      <c r="I136" s="67"/>
      <c r="J136" s="67"/>
      <c r="K136" s="67"/>
      <c r="L136" s="67"/>
      <c r="M136" s="67"/>
      <c r="O136" s="56"/>
      <c r="P136" s="65" t="str">
        <f>IF(T136="NG","いずれか一つ以上選択してください/","")</f>
        <v/>
      </c>
      <c r="T136" s="38" t="str">
        <f>IF(AND(L27=1,COUNTIF(B7:B9,"○")&gt;=1,B129="○",COUNTIF(B137:B151,"○")=0),"NG","OK")</f>
        <v>OK</v>
      </c>
      <c r="U136" s="39"/>
    </row>
    <row r="137" spans="1:21">
      <c r="B137" s="217"/>
      <c r="C137" s="103" t="s">
        <v>8</v>
      </c>
      <c r="D137" s="225" t="s">
        <v>340</v>
      </c>
      <c r="E137" s="226"/>
      <c r="F137" s="226"/>
      <c r="G137" s="226"/>
      <c r="H137" s="226"/>
      <c r="I137" s="226"/>
      <c r="J137" s="226"/>
      <c r="K137" s="226"/>
      <c r="L137" s="226"/>
      <c r="M137" s="227"/>
      <c r="O137" s="56"/>
    </row>
    <row r="138" spans="1:21">
      <c r="B138" s="224"/>
      <c r="C138" s="98"/>
      <c r="D138" s="228"/>
      <c r="E138" s="228"/>
      <c r="F138" s="228"/>
      <c r="G138" s="228"/>
      <c r="H138" s="228"/>
      <c r="I138" s="228"/>
      <c r="J138" s="228"/>
      <c r="K138" s="228"/>
      <c r="L138" s="228"/>
      <c r="M138" s="229"/>
      <c r="O138" s="56"/>
      <c r="R138" s="41"/>
      <c r="S138" s="41"/>
      <c r="T138" s="39"/>
      <c r="U138" s="39"/>
    </row>
    <row r="139" spans="1:21" ht="15" customHeight="1">
      <c r="B139" s="6"/>
      <c r="C139" s="103" t="s">
        <v>9</v>
      </c>
      <c r="D139" s="77" t="s">
        <v>109</v>
      </c>
      <c r="E139" s="124"/>
      <c r="F139" s="124"/>
      <c r="G139" s="124"/>
      <c r="H139" s="124"/>
      <c r="I139" s="124"/>
      <c r="J139" s="124"/>
      <c r="K139" s="124"/>
      <c r="L139" s="124"/>
      <c r="M139" s="125"/>
      <c r="O139" s="56"/>
      <c r="R139" s="41"/>
      <c r="S139" s="41"/>
      <c r="T139" s="39"/>
      <c r="U139" s="39"/>
    </row>
    <row r="140" spans="1:21">
      <c r="B140" s="217"/>
      <c r="C140" s="103" t="s">
        <v>10</v>
      </c>
      <c r="D140" s="225" t="s">
        <v>239</v>
      </c>
      <c r="E140" s="226"/>
      <c r="F140" s="226"/>
      <c r="G140" s="226"/>
      <c r="H140" s="226"/>
      <c r="I140" s="226"/>
      <c r="J140" s="226"/>
      <c r="K140" s="226"/>
      <c r="L140" s="226"/>
      <c r="M140" s="227"/>
      <c r="O140" s="56"/>
      <c r="R140" s="41"/>
      <c r="S140" s="41"/>
      <c r="T140" s="39"/>
      <c r="U140" s="39"/>
    </row>
    <row r="141" spans="1:21">
      <c r="B141" s="224"/>
      <c r="C141" s="98"/>
      <c r="D141" s="228"/>
      <c r="E141" s="228"/>
      <c r="F141" s="228"/>
      <c r="G141" s="228"/>
      <c r="H141" s="228"/>
      <c r="I141" s="228"/>
      <c r="J141" s="228"/>
      <c r="K141" s="228"/>
      <c r="L141" s="228"/>
      <c r="M141" s="229"/>
      <c r="O141" s="56"/>
      <c r="R141" s="41"/>
      <c r="S141" s="41"/>
      <c r="T141" s="39"/>
      <c r="U141" s="39"/>
    </row>
    <row r="142" spans="1:21" ht="18.75">
      <c r="B142" s="163"/>
      <c r="C142" s="121" t="s">
        <v>11</v>
      </c>
      <c r="D142" s="77" t="s">
        <v>342</v>
      </c>
      <c r="E142" s="124"/>
      <c r="F142" s="124"/>
      <c r="G142" s="124"/>
      <c r="H142" s="124"/>
      <c r="I142" s="124"/>
      <c r="J142" s="124"/>
      <c r="K142" s="124"/>
      <c r="L142" s="124"/>
      <c r="M142" s="125"/>
      <c r="O142" s="56"/>
      <c r="R142" s="41"/>
      <c r="S142" s="41"/>
      <c r="T142" s="39"/>
      <c r="U142" s="39"/>
    </row>
    <row r="143" spans="1:21" ht="18" customHeight="1">
      <c r="B143" s="284"/>
      <c r="C143" s="303" t="s">
        <v>12</v>
      </c>
      <c r="D143" s="225" t="s">
        <v>343</v>
      </c>
      <c r="E143" s="225"/>
      <c r="F143" s="225"/>
      <c r="G143" s="225"/>
      <c r="H143" s="225"/>
      <c r="I143" s="225"/>
      <c r="J143" s="225"/>
      <c r="K143" s="225"/>
      <c r="L143" s="225"/>
      <c r="M143" s="232"/>
      <c r="O143" s="56"/>
      <c r="R143" s="41"/>
      <c r="S143" s="41"/>
      <c r="T143" s="39"/>
      <c r="U143" s="39"/>
    </row>
    <row r="144" spans="1:21" ht="18" customHeight="1">
      <c r="B144" s="224"/>
      <c r="C144" s="304"/>
      <c r="D144" s="233"/>
      <c r="E144" s="233"/>
      <c r="F144" s="233"/>
      <c r="G144" s="233"/>
      <c r="H144" s="233"/>
      <c r="I144" s="233"/>
      <c r="J144" s="233"/>
      <c r="K144" s="233"/>
      <c r="L144" s="233"/>
      <c r="M144" s="234"/>
      <c r="O144" s="56"/>
      <c r="R144" s="41"/>
      <c r="S144" s="41"/>
      <c r="T144" s="39"/>
      <c r="U144" s="39"/>
    </row>
    <row r="145" spans="2:21" ht="18" customHeight="1">
      <c r="B145" s="284"/>
      <c r="C145" s="303" t="s">
        <v>13</v>
      </c>
      <c r="D145" s="225" t="s">
        <v>344</v>
      </c>
      <c r="E145" s="225"/>
      <c r="F145" s="225"/>
      <c r="G145" s="225"/>
      <c r="H145" s="225"/>
      <c r="I145" s="225"/>
      <c r="J145" s="225"/>
      <c r="K145" s="225"/>
      <c r="L145" s="225"/>
      <c r="M145" s="232"/>
      <c r="O145" s="56"/>
      <c r="R145" s="41"/>
      <c r="S145" s="41"/>
      <c r="T145" s="39"/>
      <c r="U145" s="39"/>
    </row>
    <row r="146" spans="2:21" ht="18" customHeight="1">
      <c r="B146" s="224"/>
      <c r="C146" s="304"/>
      <c r="D146" s="233"/>
      <c r="E146" s="233"/>
      <c r="F146" s="233"/>
      <c r="G146" s="233"/>
      <c r="H146" s="233"/>
      <c r="I146" s="233"/>
      <c r="J146" s="233"/>
      <c r="K146" s="233"/>
      <c r="L146" s="233"/>
      <c r="M146" s="234"/>
      <c r="O146" s="56"/>
      <c r="R146" s="41"/>
      <c r="S146" s="41"/>
      <c r="T146" s="39"/>
      <c r="U146" s="39"/>
    </row>
    <row r="147" spans="2:21" ht="18.75">
      <c r="B147" s="163"/>
      <c r="C147" s="121" t="s">
        <v>14</v>
      </c>
      <c r="D147" s="153" t="s">
        <v>110</v>
      </c>
      <c r="E147" s="124"/>
      <c r="F147" s="124"/>
      <c r="G147" s="124"/>
      <c r="H147" s="124"/>
      <c r="I147" s="124"/>
      <c r="J147" s="124"/>
      <c r="K147" s="124"/>
      <c r="L147" s="124"/>
      <c r="M147" s="125"/>
      <c r="O147" s="56"/>
      <c r="R147" s="41"/>
      <c r="S147" s="41"/>
      <c r="T147" s="39"/>
      <c r="U147" s="39"/>
    </row>
    <row r="148" spans="2:21" ht="18" customHeight="1">
      <c r="B148" s="284"/>
      <c r="C148" s="303" t="s">
        <v>346</v>
      </c>
      <c r="D148" s="225" t="s">
        <v>345</v>
      </c>
      <c r="E148" s="225"/>
      <c r="F148" s="225"/>
      <c r="G148" s="225"/>
      <c r="H148" s="225"/>
      <c r="I148" s="225"/>
      <c r="J148" s="225"/>
      <c r="K148" s="225"/>
      <c r="L148" s="225"/>
      <c r="M148" s="232"/>
      <c r="O148" s="56"/>
      <c r="R148" s="41"/>
      <c r="S148" s="41"/>
      <c r="T148" s="39"/>
      <c r="U148" s="39"/>
    </row>
    <row r="149" spans="2:21">
      <c r="B149" s="224"/>
      <c r="C149" s="304"/>
      <c r="D149" s="233"/>
      <c r="E149" s="233"/>
      <c r="F149" s="233"/>
      <c r="G149" s="233"/>
      <c r="H149" s="233"/>
      <c r="I149" s="233"/>
      <c r="J149" s="233"/>
      <c r="K149" s="233"/>
      <c r="L149" s="233"/>
      <c r="M149" s="234"/>
      <c r="O149" s="56"/>
      <c r="R149" s="41"/>
      <c r="S149" s="41"/>
      <c r="T149" s="39"/>
      <c r="U149" s="39"/>
    </row>
    <row r="150" spans="2:21" ht="15" customHeight="1">
      <c r="B150" s="217"/>
      <c r="C150" s="103" t="s">
        <v>347</v>
      </c>
      <c r="D150" s="77" t="s">
        <v>26</v>
      </c>
      <c r="E150" s="97"/>
      <c r="F150" s="78"/>
      <c r="G150" s="78"/>
      <c r="H150" s="78"/>
      <c r="I150" s="78"/>
      <c r="J150" s="78"/>
      <c r="K150" s="78"/>
      <c r="L150" s="78"/>
      <c r="M150" s="79"/>
      <c r="O150" s="56"/>
      <c r="R150" s="41"/>
      <c r="S150" s="41"/>
      <c r="T150" s="39"/>
      <c r="U150" s="39"/>
    </row>
    <row r="151" spans="2:21">
      <c r="B151" s="218"/>
      <c r="C151" s="98"/>
      <c r="D151" s="219"/>
      <c r="E151" s="220"/>
      <c r="F151" s="220"/>
      <c r="G151" s="220"/>
      <c r="H151" s="220"/>
      <c r="I151" s="220"/>
      <c r="J151" s="220"/>
      <c r="K151" s="220"/>
      <c r="L151" s="220"/>
      <c r="M151" s="221"/>
      <c r="O151" s="56"/>
      <c r="P151" s="65" t="str">
        <f>IF(T151="NG","その他の具体的な内容を記入してください/","")</f>
        <v/>
      </c>
      <c r="R151" s="46">
        <f>IF(B150&lt;&gt;"○",1,"")</f>
        <v>1</v>
      </c>
      <c r="T151" s="38" t="str">
        <f>IF(AND(L27=1,COUNTIF(B7:B9,"○")&gt;=1,B129="○",B150="○",D151=""),"NG","OK")</f>
        <v>OK</v>
      </c>
      <c r="U151" s="39"/>
    </row>
    <row r="152" spans="2:21" ht="18.75">
      <c r="B152" s="61" t="s">
        <v>240</v>
      </c>
      <c r="J152" s="152"/>
      <c r="K152" s="152"/>
      <c r="L152" s="152"/>
      <c r="M152" s="131"/>
      <c r="O152" s="56"/>
      <c r="R152" s="41"/>
      <c r="S152" s="41"/>
      <c r="T152" s="39"/>
      <c r="U152" s="39"/>
    </row>
    <row r="153" spans="2:21" ht="30" customHeight="1">
      <c r="B153" s="205" t="s">
        <v>348</v>
      </c>
      <c r="C153" s="215"/>
      <c r="D153" s="215"/>
      <c r="E153" s="215"/>
      <c r="F153" s="215"/>
      <c r="G153" s="215"/>
      <c r="H153" s="215"/>
      <c r="I153" s="215"/>
      <c r="J153" s="215"/>
      <c r="K153" s="215"/>
      <c r="L153" s="215"/>
      <c r="M153" s="215"/>
      <c r="N153" s="215"/>
      <c r="O153" s="56"/>
      <c r="R153" s="41"/>
      <c r="S153" s="41"/>
      <c r="T153" s="39"/>
      <c r="U153" s="39"/>
    </row>
    <row r="154" spans="2:21" ht="45.6" customHeight="1">
      <c r="B154" s="205" t="s">
        <v>349</v>
      </c>
      <c r="C154" s="215"/>
      <c r="D154" s="215"/>
      <c r="E154" s="215"/>
      <c r="F154" s="215"/>
      <c r="G154" s="215"/>
      <c r="H154" s="215"/>
      <c r="I154" s="215"/>
      <c r="J154" s="215"/>
      <c r="K154" s="215"/>
      <c r="L154" s="215"/>
      <c r="M154" s="215"/>
      <c r="N154" s="215"/>
      <c r="O154" s="56"/>
      <c r="R154" s="41"/>
      <c r="S154" s="41"/>
      <c r="T154" s="39"/>
      <c r="U154" s="39"/>
    </row>
    <row r="155" spans="2:21" ht="18.75">
      <c r="J155" s="152"/>
      <c r="K155" s="152"/>
      <c r="L155" s="152"/>
      <c r="M155" s="131"/>
      <c r="O155" s="56"/>
      <c r="R155" s="41"/>
      <c r="S155" s="41"/>
      <c r="T155" s="39"/>
      <c r="U155" s="39"/>
    </row>
    <row r="156" spans="2:21" ht="18" customHeight="1">
      <c r="B156" s="155" t="s">
        <v>350</v>
      </c>
      <c r="C156" s="285" t="s">
        <v>351</v>
      </c>
      <c r="D156" s="285"/>
      <c r="E156" s="285"/>
      <c r="F156" s="285"/>
      <c r="G156" s="285"/>
      <c r="H156" s="285"/>
      <c r="I156" s="285"/>
      <c r="J156" s="285"/>
      <c r="K156" s="285"/>
      <c r="L156" s="285"/>
      <c r="M156" s="285"/>
      <c r="N156" s="285"/>
      <c r="O156" s="56"/>
      <c r="R156" s="41"/>
      <c r="S156" s="41"/>
      <c r="T156" s="39"/>
      <c r="U156" s="39"/>
    </row>
    <row r="157" spans="2:21" ht="18" customHeight="1">
      <c r="C157" s="285"/>
      <c r="D157" s="285"/>
      <c r="E157" s="285"/>
      <c r="F157" s="285"/>
      <c r="G157" s="285"/>
      <c r="H157" s="285"/>
      <c r="I157" s="285"/>
      <c r="J157" s="285"/>
      <c r="K157" s="285"/>
      <c r="L157" s="285"/>
      <c r="M157" s="285"/>
      <c r="N157" s="285"/>
      <c r="O157" s="56"/>
      <c r="R157" s="41"/>
      <c r="S157" s="41"/>
      <c r="T157" s="39"/>
      <c r="U157" s="39"/>
    </row>
    <row r="158" spans="2:21" ht="18.75">
      <c r="C158" s="286"/>
      <c r="D158" s="287"/>
      <c r="E158" s="61" t="s">
        <v>145</v>
      </c>
      <c r="J158" s="152"/>
      <c r="K158" s="152"/>
      <c r="L158" s="152"/>
      <c r="M158" s="131"/>
      <c r="O158" s="56"/>
      <c r="P158" s="65" t="str">
        <f>IF(T158="NG","主な搬出先までのおおよその距離を記入してください/","")</f>
        <v/>
      </c>
      <c r="R158" s="41"/>
      <c r="S158" s="41"/>
      <c r="T158" s="39" t="str">
        <f>IF(AND(L27=1,COUNTIF(B7:B9,"○")&gt;=1,B129="○",C158=""),"NG","OK")</f>
        <v>OK</v>
      </c>
      <c r="U158" s="39"/>
    </row>
    <row r="159" spans="2:21" ht="18.75">
      <c r="J159" s="152"/>
      <c r="K159" s="152"/>
      <c r="L159" s="152"/>
      <c r="M159" s="131"/>
      <c r="O159" s="56"/>
      <c r="R159" s="41"/>
      <c r="S159" s="41"/>
      <c r="T159" s="39"/>
      <c r="U159" s="39"/>
    </row>
    <row r="160" spans="2:21" ht="18.75">
      <c r="J160" s="152"/>
      <c r="K160" s="152"/>
      <c r="L160" s="152"/>
      <c r="M160" s="131"/>
      <c r="O160" s="56"/>
      <c r="R160" s="41"/>
      <c r="S160" s="41"/>
      <c r="T160" s="39"/>
      <c r="U160" s="39"/>
    </row>
    <row r="161" spans="1:21">
      <c r="A161" s="54"/>
      <c r="B161" s="68" t="s">
        <v>111</v>
      </c>
      <c r="C161" s="216" t="s">
        <v>399</v>
      </c>
      <c r="D161" s="216"/>
      <c r="E161" s="216"/>
      <c r="F161" s="216"/>
      <c r="G161" s="216"/>
      <c r="H161" s="216"/>
      <c r="I161" s="216"/>
      <c r="J161" s="216"/>
      <c r="K161" s="216"/>
      <c r="L161" s="216"/>
      <c r="M161" s="216"/>
      <c r="N161" s="216"/>
      <c r="O161" s="56"/>
    </row>
    <row r="162" spans="1:21">
      <c r="B162" s="68"/>
      <c r="C162" s="216"/>
      <c r="D162" s="216"/>
      <c r="E162" s="216"/>
      <c r="F162" s="216"/>
      <c r="G162" s="216"/>
      <c r="H162" s="216"/>
      <c r="I162" s="216"/>
      <c r="J162" s="216"/>
      <c r="K162" s="216"/>
      <c r="L162" s="216"/>
      <c r="M162" s="216"/>
      <c r="N162" s="216"/>
      <c r="O162" s="56"/>
    </row>
    <row r="163" spans="1:21">
      <c r="B163" s="68"/>
      <c r="C163" s="216"/>
      <c r="D163" s="216"/>
      <c r="E163" s="216"/>
      <c r="F163" s="216"/>
      <c r="G163" s="216"/>
      <c r="H163" s="216"/>
      <c r="I163" s="216"/>
      <c r="J163" s="216"/>
      <c r="K163" s="216"/>
      <c r="L163" s="216"/>
      <c r="M163" s="216"/>
      <c r="N163" s="216"/>
      <c r="O163" s="56"/>
    </row>
    <row r="164" spans="1:21">
      <c r="B164" s="69" t="s">
        <v>7</v>
      </c>
      <c r="C164" s="67"/>
      <c r="D164" s="67"/>
      <c r="E164" s="67"/>
      <c r="F164" s="67"/>
      <c r="G164" s="67"/>
      <c r="H164" s="67"/>
      <c r="I164" s="67"/>
      <c r="J164" s="67"/>
      <c r="K164" s="67"/>
      <c r="L164" s="67"/>
      <c r="M164" s="67"/>
      <c r="O164" s="56"/>
      <c r="P164" s="65" t="str">
        <f>IF(T164="NG","いずれか一つ以上選択してください/","")</f>
        <v/>
      </c>
      <c r="T164" s="38" t="str">
        <f>IF(AND(L27=1,COUNTIF(B7:B9,"○")&gt;=1,B129="○",COUNTIF(B165:B169,"○")=0),"NG","OK")</f>
        <v>OK</v>
      </c>
    </row>
    <row r="165" spans="1:21">
      <c r="B165" s="217"/>
      <c r="C165" s="103" t="s">
        <v>8</v>
      </c>
      <c r="D165" s="222" t="s">
        <v>113</v>
      </c>
      <c r="E165" s="222"/>
      <c r="F165" s="222"/>
      <c r="G165" s="222"/>
      <c r="H165" s="222"/>
      <c r="I165" s="222"/>
      <c r="J165" s="222"/>
      <c r="K165" s="222"/>
      <c r="L165" s="222"/>
      <c r="M165" s="223"/>
      <c r="O165" s="56"/>
    </row>
    <row r="166" spans="1:21">
      <c r="B166" s="218"/>
      <c r="C166" s="126"/>
      <c r="D166" s="230"/>
      <c r="E166" s="230"/>
      <c r="F166" s="230"/>
      <c r="G166" s="230"/>
      <c r="H166" s="230"/>
      <c r="I166" s="230"/>
      <c r="J166" s="230"/>
      <c r="K166" s="230"/>
      <c r="L166" s="230"/>
      <c r="M166" s="231"/>
      <c r="O166" s="56"/>
    </row>
    <row r="167" spans="1:21">
      <c r="B167" s="7"/>
      <c r="C167" s="103" t="s">
        <v>9</v>
      </c>
      <c r="D167" s="222" t="s">
        <v>112</v>
      </c>
      <c r="E167" s="222"/>
      <c r="F167" s="222"/>
      <c r="G167" s="222"/>
      <c r="H167" s="222"/>
      <c r="I167" s="222"/>
      <c r="J167" s="222"/>
      <c r="K167" s="222"/>
      <c r="L167" s="222"/>
      <c r="M167" s="223"/>
      <c r="O167" s="56"/>
    </row>
    <row r="168" spans="1:21">
      <c r="B168" s="217"/>
      <c r="C168" s="103" t="s">
        <v>10</v>
      </c>
      <c r="D168" s="77" t="s">
        <v>26</v>
      </c>
      <c r="E168" s="97"/>
      <c r="F168" s="78"/>
      <c r="G168" s="78"/>
      <c r="H168" s="78"/>
      <c r="I168" s="78"/>
      <c r="J168" s="78"/>
      <c r="K168" s="78"/>
      <c r="L168" s="78"/>
      <c r="M168" s="79"/>
      <c r="O168" s="56"/>
    </row>
    <row r="169" spans="1:21">
      <c r="B169" s="218"/>
      <c r="C169" s="98"/>
      <c r="D169" s="219"/>
      <c r="E169" s="220"/>
      <c r="F169" s="220"/>
      <c r="G169" s="220"/>
      <c r="H169" s="220"/>
      <c r="I169" s="220"/>
      <c r="J169" s="220"/>
      <c r="K169" s="220"/>
      <c r="L169" s="220"/>
      <c r="M169" s="221"/>
      <c r="O169" s="56"/>
      <c r="P169" s="65" t="str">
        <f>IF(T169="NG","その他の具体的な内容を記入してください/","")</f>
        <v/>
      </c>
      <c r="R169" s="46">
        <f>IF(B168&lt;&gt;"○",1,"")</f>
        <v>1</v>
      </c>
      <c r="T169" s="38" t="str">
        <f>IF(AND(L27=1,COUNTIF(B7:B9,"○")&gt;=1,B168="○",D169=""),"NG","OK")</f>
        <v>OK</v>
      </c>
    </row>
    <row r="170" spans="1:21" ht="18.75">
      <c r="J170" s="152"/>
      <c r="K170" s="152"/>
      <c r="L170" s="152"/>
      <c r="M170" s="131"/>
      <c r="O170" s="56"/>
      <c r="R170" s="41"/>
      <c r="S170" s="41"/>
      <c r="T170" s="39"/>
      <c r="U170" s="39"/>
    </row>
    <row r="171" spans="1:21">
      <c r="B171" s="68" t="s">
        <v>114</v>
      </c>
      <c r="C171" s="216" t="s">
        <v>241</v>
      </c>
      <c r="D171" s="216"/>
      <c r="E171" s="216"/>
      <c r="F171" s="216"/>
      <c r="G171" s="216"/>
      <c r="H171" s="216"/>
      <c r="I171" s="216"/>
      <c r="J171" s="216"/>
      <c r="K171" s="216"/>
      <c r="L171" s="216"/>
      <c r="M171" s="216"/>
      <c r="N171" s="216"/>
      <c r="O171" s="56"/>
      <c r="R171" s="41"/>
      <c r="S171" s="41"/>
      <c r="T171" s="39"/>
      <c r="U171" s="39"/>
    </row>
    <row r="172" spans="1:21">
      <c r="C172" s="216"/>
      <c r="D172" s="216"/>
      <c r="E172" s="216"/>
      <c r="F172" s="216"/>
      <c r="G172" s="216"/>
      <c r="H172" s="216"/>
      <c r="I172" s="216"/>
      <c r="J172" s="216"/>
      <c r="K172" s="216"/>
      <c r="L172" s="216"/>
      <c r="M172" s="216"/>
      <c r="N172" s="216"/>
      <c r="O172" s="56"/>
      <c r="R172" s="41"/>
      <c r="S172" s="41"/>
      <c r="T172" s="39"/>
      <c r="U172" s="39"/>
    </row>
    <row r="173" spans="1:21">
      <c r="C173" s="216"/>
      <c r="D173" s="216"/>
      <c r="E173" s="216"/>
      <c r="F173" s="216"/>
      <c r="G173" s="216"/>
      <c r="H173" s="216"/>
      <c r="I173" s="216"/>
      <c r="J173" s="216"/>
      <c r="K173" s="216"/>
      <c r="L173" s="216"/>
      <c r="M173" s="216"/>
      <c r="N173" s="216"/>
      <c r="O173" s="56"/>
      <c r="R173" s="41"/>
      <c r="S173" s="41"/>
      <c r="T173" s="39"/>
      <c r="U173" s="39"/>
    </row>
    <row r="174" spans="1:21">
      <c r="C174" s="216"/>
      <c r="D174" s="216"/>
      <c r="E174" s="216"/>
      <c r="F174" s="216"/>
      <c r="G174" s="216"/>
      <c r="H174" s="216"/>
      <c r="I174" s="216"/>
      <c r="J174" s="216"/>
      <c r="K174" s="216"/>
      <c r="L174" s="216"/>
      <c r="M174" s="216"/>
      <c r="N174" s="216"/>
      <c r="O174" s="56"/>
      <c r="R174" s="41"/>
      <c r="S174" s="41"/>
      <c r="T174" s="39"/>
      <c r="U174" s="39"/>
    </row>
    <row r="175" spans="1:21" ht="15" customHeight="1">
      <c r="C175" s="205" t="s">
        <v>242</v>
      </c>
      <c r="D175" s="205"/>
      <c r="E175" s="205"/>
      <c r="F175" s="205"/>
      <c r="G175" s="205"/>
      <c r="H175" s="205"/>
      <c r="I175" s="205"/>
      <c r="J175" s="205"/>
      <c r="K175" s="205"/>
      <c r="L175" s="205"/>
      <c r="M175" s="205"/>
      <c r="N175" s="205"/>
      <c r="O175" s="56"/>
      <c r="R175" s="41"/>
      <c r="S175" s="41"/>
      <c r="T175" s="39"/>
      <c r="U175" s="39"/>
    </row>
    <row r="176" spans="1:21" ht="15" customHeight="1">
      <c r="C176" s="205"/>
      <c r="D176" s="205"/>
      <c r="E176" s="205"/>
      <c r="F176" s="205"/>
      <c r="G176" s="205"/>
      <c r="H176" s="205"/>
      <c r="I176" s="205"/>
      <c r="J176" s="205"/>
      <c r="K176" s="205"/>
      <c r="L176" s="205"/>
      <c r="M176" s="205"/>
      <c r="N176" s="205"/>
      <c r="O176" s="56"/>
      <c r="R176" s="41"/>
      <c r="S176" s="41"/>
      <c r="T176" s="39"/>
      <c r="U176" s="39"/>
    </row>
    <row r="177" spans="1:21" ht="15" customHeight="1">
      <c r="C177" s="205"/>
      <c r="D177" s="205"/>
      <c r="E177" s="205"/>
      <c r="F177" s="205"/>
      <c r="G177" s="205"/>
      <c r="H177" s="205"/>
      <c r="I177" s="205"/>
      <c r="J177" s="205"/>
      <c r="K177" s="205"/>
      <c r="L177" s="205"/>
      <c r="M177" s="205"/>
      <c r="N177" s="205"/>
      <c r="O177" s="56"/>
      <c r="R177" s="41"/>
      <c r="S177" s="41"/>
      <c r="T177" s="39"/>
      <c r="U177" s="39"/>
    </row>
    <row r="178" spans="1:21" ht="15" customHeight="1">
      <c r="C178" s="205"/>
      <c r="D178" s="205"/>
      <c r="E178" s="205"/>
      <c r="F178" s="205"/>
      <c r="G178" s="205"/>
      <c r="H178" s="205"/>
      <c r="I178" s="205"/>
      <c r="J178" s="205"/>
      <c r="K178" s="205"/>
      <c r="L178" s="205"/>
      <c r="M178" s="205"/>
      <c r="N178" s="205"/>
      <c r="O178" s="56"/>
      <c r="R178" s="41"/>
      <c r="S178" s="41"/>
      <c r="T178" s="39"/>
      <c r="U178" s="39"/>
    </row>
    <row r="179" spans="1:21" ht="15" customHeight="1">
      <c r="C179" s="205"/>
      <c r="D179" s="205"/>
      <c r="E179" s="205"/>
      <c r="F179" s="205"/>
      <c r="G179" s="205"/>
      <c r="H179" s="205"/>
      <c r="I179" s="205"/>
      <c r="J179" s="205"/>
      <c r="K179" s="205"/>
      <c r="L179" s="205"/>
      <c r="M179" s="205"/>
      <c r="N179" s="205"/>
      <c r="O179" s="56"/>
      <c r="R179" s="41"/>
      <c r="S179" s="41"/>
      <c r="T179" s="39"/>
      <c r="U179" s="39"/>
    </row>
    <row r="180" spans="1:21" ht="15" customHeight="1">
      <c r="C180" s="205"/>
      <c r="D180" s="205"/>
      <c r="E180" s="205"/>
      <c r="F180" s="205"/>
      <c r="G180" s="205"/>
      <c r="H180" s="205"/>
      <c r="I180" s="205"/>
      <c r="J180" s="205"/>
      <c r="K180" s="205"/>
      <c r="L180" s="205"/>
      <c r="M180" s="205"/>
      <c r="N180" s="205"/>
      <c r="O180" s="56"/>
      <c r="R180" s="41"/>
      <c r="S180" s="41"/>
      <c r="T180" s="39"/>
      <c r="U180" s="39"/>
    </row>
    <row r="181" spans="1:21" ht="15" customHeight="1">
      <c r="C181" s="205"/>
      <c r="D181" s="205"/>
      <c r="E181" s="205"/>
      <c r="F181" s="205"/>
      <c r="G181" s="205"/>
      <c r="H181" s="205"/>
      <c r="I181" s="205"/>
      <c r="J181" s="205"/>
      <c r="K181" s="205"/>
      <c r="L181" s="205"/>
      <c r="M181" s="205"/>
      <c r="N181" s="205"/>
      <c r="O181" s="56"/>
      <c r="R181" s="41"/>
      <c r="S181" s="41"/>
      <c r="T181" s="39"/>
      <c r="U181" s="39"/>
    </row>
    <row r="182" spans="1:21" ht="15" customHeight="1">
      <c r="C182" s="205"/>
      <c r="D182" s="205"/>
      <c r="E182" s="205"/>
      <c r="F182" s="205"/>
      <c r="G182" s="205"/>
      <c r="H182" s="205"/>
      <c r="I182" s="205"/>
      <c r="J182" s="205"/>
      <c r="K182" s="205"/>
      <c r="L182" s="205"/>
      <c r="M182" s="205"/>
      <c r="N182" s="205"/>
      <c r="O182" s="56"/>
      <c r="R182" s="41"/>
      <c r="S182" s="41"/>
      <c r="T182" s="39"/>
      <c r="U182" s="39"/>
    </row>
    <row r="183" spans="1:21">
      <c r="B183" s="206"/>
      <c r="C183" s="207"/>
      <c r="D183" s="207"/>
      <c r="E183" s="207"/>
      <c r="F183" s="207"/>
      <c r="G183" s="207"/>
      <c r="H183" s="207"/>
      <c r="I183" s="207"/>
      <c r="J183" s="207"/>
      <c r="K183" s="207"/>
      <c r="L183" s="207"/>
      <c r="M183" s="208"/>
      <c r="P183" s="65" t="str">
        <f>IF(T183="NG","契約形態を記入してください/","")</f>
        <v/>
      </c>
      <c r="T183" s="38" t="str">
        <f>IF(AND(L27=1,COUNTIF(B7:B9,"○")&gt;=1,B183=""),"NG","OK")</f>
        <v>OK</v>
      </c>
      <c r="U183" s="39"/>
    </row>
    <row r="184" spans="1:21" ht="15" customHeight="1">
      <c r="B184" s="209"/>
      <c r="C184" s="210"/>
      <c r="D184" s="210"/>
      <c r="E184" s="210"/>
      <c r="F184" s="210"/>
      <c r="G184" s="210"/>
      <c r="H184" s="210"/>
      <c r="I184" s="210"/>
      <c r="J184" s="210"/>
      <c r="K184" s="210"/>
      <c r="L184" s="210"/>
      <c r="M184" s="211"/>
      <c r="N184" s="154"/>
      <c r="O184" s="56"/>
      <c r="R184" s="41"/>
      <c r="S184" s="41"/>
      <c r="T184" s="39"/>
      <c r="U184" s="39"/>
    </row>
    <row r="185" spans="1:21" ht="15" customHeight="1">
      <c r="B185" s="209"/>
      <c r="C185" s="210"/>
      <c r="D185" s="210"/>
      <c r="E185" s="210"/>
      <c r="F185" s="210"/>
      <c r="G185" s="210"/>
      <c r="H185" s="210"/>
      <c r="I185" s="210"/>
      <c r="J185" s="210"/>
      <c r="K185" s="210"/>
      <c r="L185" s="210"/>
      <c r="M185" s="211"/>
      <c r="N185" s="154"/>
      <c r="O185" s="56"/>
      <c r="R185" s="41"/>
      <c r="S185" s="41"/>
      <c r="T185" s="39"/>
      <c r="U185" s="39"/>
    </row>
    <row r="186" spans="1:21" ht="15" customHeight="1">
      <c r="B186" s="212"/>
      <c r="C186" s="213"/>
      <c r="D186" s="213"/>
      <c r="E186" s="213"/>
      <c r="F186" s="213"/>
      <c r="G186" s="213"/>
      <c r="H186" s="213"/>
      <c r="I186" s="213"/>
      <c r="J186" s="213"/>
      <c r="K186" s="213"/>
      <c r="L186" s="213"/>
      <c r="M186" s="214"/>
      <c r="N186" s="154"/>
      <c r="O186" s="56"/>
    </row>
    <row r="187" spans="1:21" ht="18.75">
      <c r="J187" s="152"/>
      <c r="K187" s="152"/>
      <c r="L187" s="152"/>
      <c r="M187" s="131"/>
      <c r="O187" s="56"/>
    </row>
    <row r="188" spans="1:21">
      <c r="A188" s="54"/>
      <c r="B188" s="68" t="s">
        <v>69</v>
      </c>
      <c r="C188" s="216" t="s">
        <v>400</v>
      </c>
      <c r="D188" s="216"/>
      <c r="E188" s="216"/>
      <c r="F188" s="216"/>
      <c r="G188" s="216"/>
      <c r="H188" s="216"/>
      <c r="I188" s="216"/>
      <c r="J188" s="216"/>
      <c r="K188" s="216"/>
      <c r="L188" s="216"/>
      <c r="M188" s="216"/>
      <c r="N188" s="216"/>
      <c r="O188" s="56"/>
    </row>
    <row r="189" spans="1:21">
      <c r="B189" s="68"/>
      <c r="C189" s="216"/>
      <c r="D189" s="216"/>
      <c r="E189" s="216"/>
      <c r="F189" s="216"/>
      <c r="G189" s="216"/>
      <c r="H189" s="216"/>
      <c r="I189" s="216"/>
      <c r="J189" s="216"/>
      <c r="K189" s="216"/>
      <c r="L189" s="216"/>
      <c r="M189" s="216"/>
      <c r="N189" s="216"/>
      <c r="O189" s="56"/>
    </row>
    <row r="190" spans="1:21">
      <c r="B190" s="68"/>
      <c r="C190" s="216"/>
      <c r="D190" s="216"/>
      <c r="E190" s="216"/>
      <c r="F190" s="216"/>
      <c r="G190" s="216"/>
      <c r="H190" s="216"/>
      <c r="I190" s="216"/>
      <c r="J190" s="216"/>
      <c r="K190" s="216"/>
      <c r="L190" s="216"/>
      <c r="M190" s="216"/>
      <c r="N190" s="216"/>
      <c r="O190" s="56"/>
    </row>
    <row r="191" spans="1:21">
      <c r="B191" s="68"/>
      <c r="C191" s="216"/>
      <c r="D191" s="216"/>
      <c r="E191" s="216"/>
      <c r="F191" s="216"/>
      <c r="G191" s="216"/>
      <c r="H191" s="216"/>
      <c r="I191" s="216"/>
      <c r="J191" s="216"/>
      <c r="K191" s="216"/>
      <c r="L191" s="216"/>
      <c r="M191" s="216"/>
      <c r="N191" s="216"/>
      <c r="O191" s="56"/>
    </row>
    <row r="192" spans="1:21">
      <c r="B192" s="68"/>
      <c r="C192" s="216"/>
      <c r="D192" s="216"/>
      <c r="E192" s="216"/>
      <c r="F192" s="216"/>
      <c r="G192" s="216"/>
      <c r="H192" s="216"/>
      <c r="I192" s="216"/>
      <c r="J192" s="216"/>
      <c r="K192" s="216"/>
      <c r="L192" s="216"/>
      <c r="M192" s="216"/>
      <c r="N192" s="216"/>
      <c r="O192" s="56"/>
    </row>
    <row r="193" spans="1:21">
      <c r="B193" s="68"/>
      <c r="C193" s="216"/>
      <c r="D193" s="216"/>
      <c r="E193" s="216"/>
      <c r="F193" s="216"/>
      <c r="G193" s="216"/>
      <c r="H193" s="216"/>
      <c r="I193" s="216"/>
      <c r="J193" s="216"/>
      <c r="K193" s="216"/>
      <c r="L193" s="216"/>
      <c r="M193" s="216"/>
      <c r="N193" s="216"/>
      <c r="O193" s="56"/>
    </row>
    <row r="194" spans="1:21">
      <c r="B194" s="69" t="s">
        <v>7</v>
      </c>
      <c r="C194" s="67"/>
      <c r="D194" s="67"/>
      <c r="E194" s="67"/>
      <c r="F194" s="67"/>
      <c r="G194" s="67"/>
      <c r="H194" s="67"/>
      <c r="I194" s="67"/>
      <c r="J194" s="67"/>
      <c r="K194" s="67"/>
      <c r="L194" s="67"/>
      <c r="M194" s="67"/>
      <c r="O194" s="56"/>
    </row>
    <row r="195" spans="1:21" ht="15" customHeight="1">
      <c r="B195" s="7"/>
      <c r="C195" s="70" t="s">
        <v>8</v>
      </c>
      <c r="D195" s="280" t="s">
        <v>115</v>
      </c>
      <c r="E195" s="280"/>
      <c r="F195" s="280"/>
      <c r="G195" s="280"/>
      <c r="H195" s="280"/>
      <c r="I195" s="280"/>
      <c r="J195" s="280"/>
      <c r="K195" s="280"/>
      <c r="L195" s="280"/>
      <c r="M195" s="281"/>
      <c r="O195" s="56"/>
      <c r="P195" s="65" t="str">
        <f>IF(T195="NG","いずれか一つ以上選択してください/","")</f>
        <v/>
      </c>
      <c r="T195" s="38" t="str">
        <f>IF(AND(L27=1,COUNTIF(B7:B9,"○")&gt;=1,COUNTIF(B195:B199,"○")=0),"NG","OK")</f>
        <v>OK</v>
      </c>
    </row>
    <row r="196" spans="1:21" ht="15" customHeight="1">
      <c r="B196" s="7"/>
      <c r="C196" s="70" t="s">
        <v>9</v>
      </c>
      <c r="D196" s="280" t="s">
        <v>116</v>
      </c>
      <c r="E196" s="280"/>
      <c r="F196" s="280"/>
      <c r="G196" s="280"/>
      <c r="H196" s="280"/>
      <c r="I196" s="280"/>
      <c r="J196" s="280"/>
      <c r="K196" s="280"/>
      <c r="L196" s="280"/>
      <c r="M196" s="281"/>
      <c r="O196" s="56"/>
    </row>
    <row r="197" spans="1:21" ht="18" customHeight="1">
      <c r="B197" s="7"/>
      <c r="C197" s="70" t="s">
        <v>10</v>
      </c>
      <c r="D197" s="278" t="s">
        <v>243</v>
      </c>
      <c r="E197" s="278"/>
      <c r="F197" s="278"/>
      <c r="G197" s="278"/>
      <c r="H197" s="278"/>
      <c r="I197" s="278"/>
      <c r="J197" s="278"/>
      <c r="K197" s="278"/>
      <c r="L197" s="278"/>
      <c r="M197" s="279"/>
      <c r="O197" s="56"/>
    </row>
    <row r="198" spans="1:21" ht="18" customHeight="1">
      <c r="B198" s="282"/>
      <c r="C198" s="103" t="s">
        <v>11</v>
      </c>
      <c r="D198" s="276" t="s">
        <v>26</v>
      </c>
      <c r="E198" s="276"/>
      <c r="F198" s="276"/>
      <c r="G198" s="276"/>
      <c r="H198" s="276"/>
      <c r="I198" s="276"/>
      <c r="J198" s="276"/>
      <c r="K198" s="276"/>
      <c r="L198" s="276"/>
      <c r="M198" s="277"/>
      <c r="O198" s="56"/>
    </row>
    <row r="199" spans="1:21">
      <c r="B199" s="283"/>
      <c r="C199" s="98"/>
      <c r="D199" s="158"/>
      <c r="E199" s="219"/>
      <c r="F199" s="220"/>
      <c r="G199" s="220"/>
      <c r="H199" s="220"/>
      <c r="I199" s="220"/>
      <c r="J199" s="220"/>
      <c r="K199" s="220"/>
      <c r="L199" s="220"/>
      <c r="M199" s="221"/>
      <c r="O199" s="56"/>
      <c r="P199" s="65" t="str">
        <f>IF(T199="NG","その他の具体的な内容を記入してください/","")</f>
        <v/>
      </c>
      <c r="R199" s="46">
        <f>IF(C194&lt;&gt;4,1,"")</f>
        <v>1</v>
      </c>
      <c r="T199" s="38" t="str">
        <f>IF(AND(L27=1,COUNTIF(B7:B9,"○")&gt;=1,B198="○",E199=""),"NG","OK")</f>
        <v>OK</v>
      </c>
    </row>
    <row r="200" spans="1:21" ht="18.75">
      <c r="J200" s="152"/>
      <c r="K200" s="152"/>
      <c r="L200" s="152"/>
      <c r="M200" s="131"/>
      <c r="O200" s="56"/>
    </row>
    <row r="201" spans="1:21" ht="15" customHeight="1">
      <c r="A201" s="54"/>
      <c r="B201" s="68" t="s">
        <v>212</v>
      </c>
      <c r="C201" s="216" t="s">
        <v>401</v>
      </c>
      <c r="D201" s="216"/>
      <c r="E201" s="216"/>
      <c r="F201" s="216"/>
      <c r="G201" s="216"/>
      <c r="H201" s="216"/>
      <c r="I201" s="216"/>
      <c r="J201" s="216"/>
      <c r="K201" s="216"/>
      <c r="L201" s="216"/>
      <c r="M201" s="216"/>
      <c r="N201" s="216"/>
      <c r="O201" s="56"/>
    </row>
    <row r="202" spans="1:21">
      <c r="B202" s="68"/>
      <c r="C202" s="216"/>
      <c r="D202" s="216"/>
      <c r="E202" s="216"/>
      <c r="F202" s="216"/>
      <c r="G202" s="216"/>
      <c r="H202" s="216"/>
      <c r="I202" s="216"/>
      <c r="J202" s="216"/>
      <c r="K202" s="216"/>
      <c r="L202" s="216"/>
      <c r="M202" s="216"/>
      <c r="N202" s="216"/>
      <c r="O202" s="56"/>
    </row>
    <row r="203" spans="1:21">
      <c r="B203" s="69" t="s">
        <v>7</v>
      </c>
      <c r="C203" s="67"/>
      <c r="D203" s="67"/>
      <c r="E203" s="67"/>
      <c r="F203" s="67"/>
      <c r="G203" s="67"/>
      <c r="H203" s="67"/>
      <c r="I203" s="67"/>
      <c r="J203" s="67"/>
      <c r="K203" s="67"/>
      <c r="L203" s="67"/>
      <c r="M203" s="67"/>
      <c r="O203" s="56"/>
    </row>
    <row r="204" spans="1:21">
      <c r="B204" s="7"/>
      <c r="C204" s="70" t="s">
        <v>8</v>
      </c>
      <c r="D204" s="159" t="s">
        <v>44</v>
      </c>
      <c r="E204" s="97"/>
      <c r="F204" s="78"/>
      <c r="G204" s="78"/>
      <c r="H204" s="78"/>
      <c r="I204" s="78"/>
      <c r="J204" s="78"/>
      <c r="K204" s="78"/>
      <c r="L204" s="78"/>
      <c r="M204" s="79"/>
      <c r="O204" s="56"/>
      <c r="P204" s="65" t="str">
        <f>IF(T204="NG","いずれか一つ以上選択してください/","")</f>
        <v/>
      </c>
      <c r="R204" s="59"/>
      <c r="S204" s="59"/>
      <c r="T204" s="58" t="str">
        <f>IF(AND(L27=1,COUNTIF(B7:B9,"○")&gt;=1,COUNTIF(B204:B209,"○")=0),"NG","OK")</f>
        <v>OK</v>
      </c>
      <c r="U204" s="58"/>
    </row>
    <row r="205" spans="1:21" ht="15" customHeight="1">
      <c r="B205" s="6"/>
      <c r="C205" s="103" t="s">
        <v>9</v>
      </c>
      <c r="D205" s="160" t="s">
        <v>45</v>
      </c>
      <c r="E205" s="124"/>
      <c r="F205" s="124"/>
      <c r="G205" s="124"/>
      <c r="H205" s="124"/>
      <c r="I205" s="124"/>
      <c r="J205" s="124"/>
      <c r="K205" s="124"/>
      <c r="L205" s="124"/>
      <c r="M205" s="125"/>
      <c r="O205" s="56"/>
    </row>
    <row r="206" spans="1:21">
      <c r="B206" s="7"/>
      <c r="C206" s="70" t="s">
        <v>10</v>
      </c>
      <c r="D206" s="160" t="s">
        <v>46</v>
      </c>
      <c r="E206" s="156"/>
      <c r="F206" s="156"/>
      <c r="G206" s="156"/>
      <c r="H206" s="156"/>
      <c r="I206" s="156"/>
      <c r="J206" s="156"/>
      <c r="K206" s="156"/>
      <c r="L206" s="156"/>
      <c r="M206" s="157"/>
      <c r="O206" s="56"/>
    </row>
    <row r="207" spans="1:21">
      <c r="A207" s="56"/>
      <c r="B207" s="7"/>
      <c r="C207" s="121" t="s">
        <v>11</v>
      </c>
      <c r="D207" s="161" t="s">
        <v>47</v>
      </c>
      <c r="E207" s="127"/>
      <c r="F207" s="127"/>
      <c r="G207" s="127"/>
      <c r="H207" s="127"/>
      <c r="I207" s="127"/>
      <c r="J207" s="127"/>
      <c r="K207" s="127"/>
      <c r="L207" s="127"/>
      <c r="M207" s="128"/>
      <c r="O207" s="56"/>
    </row>
    <row r="208" spans="1:21">
      <c r="A208" s="56"/>
      <c r="B208" s="217"/>
      <c r="C208" s="103" t="s">
        <v>16</v>
      </c>
      <c r="D208" s="77" t="s">
        <v>26</v>
      </c>
      <c r="E208" s="97"/>
      <c r="F208" s="78"/>
      <c r="G208" s="78"/>
      <c r="H208" s="78"/>
      <c r="I208" s="78"/>
      <c r="J208" s="78"/>
      <c r="K208" s="78"/>
      <c r="L208" s="78"/>
      <c r="M208" s="79"/>
      <c r="O208" s="56"/>
    </row>
    <row r="209" spans="1:20">
      <c r="A209" s="56"/>
      <c r="B209" s="218"/>
      <c r="C209" s="98"/>
      <c r="D209" s="219"/>
      <c r="E209" s="220"/>
      <c r="F209" s="220"/>
      <c r="G209" s="220"/>
      <c r="H209" s="220"/>
      <c r="I209" s="220"/>
      <c r="J209" s="220"/>
      <c r="K209" s="220"/>
      <c r="L209" s="220"/>
      <c r="M209" s="221"/>
      <c r="O209" s="56"/>
      <c r="P209" s="65" t="str">
        <f>IF(T209="NG","その他の具体的な内容を記入してください/","")</f>
        <v/>
      </c>
      <c r="R209" s="46">
        <f>IF(B208&lt;&gt;"○",1,"")</f>
        <v>1</v>
      </c>
      <c r="T209" s="38" t="str">
        <f>IF(AND(L27=1,COUNTIF(B7:B9,"○")&gt;=1,B208="○",D209=""),"NG","OK")</f>
        <v>OK</v>
      </c>
    </row>
    <row r="210" spans="1:20" ht="15" customHeight="1">
      <c r="A210" s="56"/>
      <c r="J210" s="152"/>
      <c r="K210" s="152"/>
      <c r="L210" s="152"/>
      <c r="M210" s="131"/>
      <c r="O210" s="56"/>
    </row>
    <row r="211" spans="1:20" ht="15" customHeight="1">
      <c r="A211" s="56"/>
      <c r="B211" s="68" t="s">
        <v>244</v>
      </c>
      <c r="C211" s="216" t="s">
        <v>402</v>
      </c>
      <c r="D211" s="216"/>
      <c r="E211" s="216"/>
      <c r="F211" s="216"/>
      <c r="G211" s="216"/>
      <c r="H211" s="216"/>
      <c r="I211" s="216"/>
      <c r="J211" s="216"/>
      <c r="K211" s="216"/>
      <c r="L211" s="216"/>
      <c r="M211" s="216"/>
      <c r="N211" s="216"/>
      <c r="O211" s="56"/>
    </row>
    <row r="212" spans="1:20" ht="15" customHeight="1">
      <c r="A212" s="56"/>
      <c r="B212" s="68"/>
      <c r="C212" s="216"/>
      <c r="D212" s="216"/>
      <c r="E212" s="216"/>
      <c r="F212" s="216"/>
      <c r="G212" s="216"/>
      <c r="H212" s="216"/>
      <c r="I212" s="216"/>
      <c r="J212" s="216"/>
      <c r="K212" s="216"/>
      <c r="L212" s="216"/>
      <c r="M212" s="216"/>
      <c r="N212" s="216"/>
      <c r="O212" s="56"/>
    </row>
    <row r="213" spans="1:20" ht="15" customHeight="1">
      <c r="A213" s="56"/>
      <c r="B213" s="69" t="s">
        <v>7</v>
      </c>
      <c r="C213" s="6"/>
      <c r="D213" s="67"/>
      <c r="E213" s="67"/>
      <c r="F213" s="67"/>
      <c r="G213" s="67"/>
      <c r="H213" s="67"/>
      <c r="I213" s="67"/>
      <c r="J213" s="67"/>
      <c r="K213" s="67"/>
      <c r="L213" s="67"/>
      <c r="M213" s="67"/>
      <c r="N213" s="67"/>
      <c r="O213" s="56"/>
      <c r="P213" s="65" t="str">
        <f>IF(T213="NG","いずれか一つ以上選択してください/","")</f>
        <v/>
      </c>
      <c r="T213" s="38" t="str">
        <f>IF(AND(L27=1,COUNTIF(B7:B9,"○")&gt;=1,C213=""),"NG","OK")</f>
        <v>OK</v>
      </c>
    </row>
    <row r="214" spans="1:20" ht="15" customHeight="1">
      <c r="A214" s="56"/>
      <c r="B214" s="70" t="s">
        <v>8</v>
      </c>
      <c r="C214" s="71" t="s">
        <v>117</v>
      </c>
      <c r="D214" s="72"/>
      <c r="E214" s="72"/>
      <c r="F214" s="72"/>
      <c r="G214" s="72"/>
      <c r="H214" s="72"/>
      <c r="I214" s="72"/>
      <c r="J214" s="73"/>
      <c r="K214" s="73"/>
      <c r="L214" s="73"/>
      <c r="M214" s="74"/>
      <c r="N214" s="67"/>
      <c r="O214" s="56"/>
    </row>
    <row r="215" spans="1:20" ht="15" customHeight="1">
      <c r="A215" s="56"/>
      <c r="B215" s="162" t="s">
        <v>38</v>
      </c>
      <c r="C215" s="71" t="s">
        <v>118</v>
      </c>
      <c r="D215" s="72"/>
      <c r="E215" s="72"/>
      <c r="F215" s="72"/>
      <c r="G215" s="72"/>
      <c r="H215" s="72"/>
      <c r="I215" s="72"/>
      <c r="J215" s="73"/>
      <c r="K215" s="73"/>
      <c r="L215" s="73"/>
      <c r="M215" s="74"/>
      <c r="N215" s="67"/>
      <c r="O215" s="56"/>
    </row>
    <row r="216" spans="1:20" ht="18.75">
      <c r="A216" s="56"/>
      <c r="J216" s="152"/>
      <c r="K216" s="152"/>
      <c r="L216" s="152"/>
      <c r="M216" s="131"/>
      <c r="O216" s="56"/>
    </row>
    <row r="217" spans="1:20">
      <c r="A217" s="56"/>
      <c r="B217" s="81" t="s">
        <v>6</v>
      </c>
      <c r="O217" s="56"/>
    </row>
    <row r="218" spans="1:20"/>
    <row r="219" spans="1:20"/>
    <row r="220" spans="1:20"/>
    <row r="221" spans="1:20"/>
  </sheetData>
  <sheetProtection algorithmName="SHA-512" hashValue="oaoRL5hXm56D5PEch5XtKLNFcFg0x63C5PAqkkMJUtGStH4TmZoBxrqrSzjtO3hVlybvlHjF1vIHDHlKQrUMOw==" saltValue="PIxM9cWeP+m4bYSPTcaXyg==" spinCount="100000" sheet="1" objects="1" scenarios="1"/>
  <mergeCells count="117">
    <mergeCell ref="B148:B149"/>
    <mergeCell ref="C156:N157"/>
    <mergeCell ref="C158:D158"/>
    <mergeCell ref="B110:B111"/>
    <mergeCell ref="D111:L111"/>
    <mergeCell ref="D77:I77"/>
    <mergeCell ref="C79:N84"/>
    <mergeCell ref="J85:K85"/>
    <mergeCell ref="C113:N115"/>
    <mergeCell ref="L116:N116"/>
    <mergeCell ref="L118:N118"/>
    <mergeCell ref="L119:N119"/>
    <mergeCell ref="L120:N120"/>
    <mergeCell ref="L121:N121"/>
    <mergeCell ref="L122:N123"/>
    <mergeCell ref="C143:C144"/>
    <mergeCell ref="D143:M144"/>
    <mergeCell ref="D145:M146"/>
    <mergeCell ref="C145:C146"/>
    <mergeCell ref="D148:M149"/>
    <mergeCell ref="C148:C149"/>
    <mergeCell ref="D123:K123"/>
    <mergeCell ref="L117:N117"/>
    <mergeCell ref="B143:B144"/>
    <mergeCell ref="J89:K89"/>
    <mergeCell ref="J90:K90"/>
    <mergeCell ref="C96:N97"/>
    <mergeCell ref="J94:K94"/>
    <mergeCell ref="J68:K68"/>
    <mergeCell ref="J93:K93"/>
    <mergeCell ref="J67:K67"/>
    <mergeCell ref="J70:K70"/>
    <mergeCell ref="B145:B146"/>
    <mergeCell ref="C211:N212"/>
    <mergeCell ref="C201:N202"/>
    <mergeCell ref="B208:B209"/>
    <mergeCell ref="D209:M209"/>
    <mergeCell ref="C188:N193"/>
    <mergeCell ref="B165:B166"/>
    <mergeCell ref="E199:M199"/>
    <mergeCell ref="D198:M198"/>
    <mergeCell ref="D197:M197"/>
    <mergeCell ref="D196:M196"/>
    <mergeCell ref="D195:M195"/>
    <mergeCell ref="B198:B199"/>
    <mergeCell ref="C4:N5"/>
    <mergeCell ref="C12:N13"/>
    <mergeCell ref="D53:M53"/>
    <mergeCell ref="D94:I94"/>
    <mergeCell ref="J87:K87"/>
    <mergeCell ref="J91:K91"/>
    <mergeCell ref="C89:I90"/>
    <mergeCell ref="J73:K73"/>
    <mergeCell ref="D74:I74"/>
    <mergeCell ref="J74:K74"/>
    <mergeCell ref="D68:I68"/>
    <mergeCell ref="D65:I65"/>
    <mergeCell ref="C58:N62"/>
    <mergeCell ref="J76:K76"/>
    <mergeCell ref="J77:K77"/>
    <mergeCell ref="C56:E56"/>
    <mergeCell ref="C75:I76"/>
    <mergeCell ref="D71:I71"/>
    <mergeCell ref="J64:K64"/>
    <mergeCell ref="J65:K65"/>
    <mergeCell ref="J71:K71"/>
    <mergeCell ref="J86:K86"/>
    <mergeCell ref="J88:K88"/>
    <mergeCell ref="J92:K92"/>
    <mergeCell ref="B52:B53"/>
    <mergeCell ref="D19:M19"/>
    <mergeCell ref="D16:M17"/>
    <mergeCell ref="B18:B19"/>
    <mergeCell ref="B16:B17"/>
    <mergeCell ref="B8:B9"/>
    <mergeCell ref="D48:M49"/>
    <mergeCell ref="D8:M9"/>
    <mergeCell ref="D50:M51"/>
    <mergeCell ref="B48:B49"/>
    <mergeCell ref="B50:B51"/>
    <mergeCell ref="D43:M46"/>
    <mergeCell ref="C22:N23"/>
    <mergeCell ref="B43:B47"/>
    <mergeCell ref="J24:K26"/>
    <mergeCell ref="L24:M26"/>
    <mergeCell ref="L27:M35"/>
    <mergeCell ref="D27:I29"/>
    <mergeCell ref="D30:I32"/>
    <mergeCell ref="D33:I35"/>
    <mergeCell ref="C37:N38"/>
    <mergeCell ref="J47:L47"/>
    <mergeCell ref="E47:G47"/>
    <mergeCell ref="J27:K35"/>
    <mergeCell ref="P32:P33"/>
    <mergeCell ref="P34:P35"/>
    <mergeCell ref="P28:P31"/>
    <mergeCell ref="C175:N182"/>
    <mergeCell ref="B183:M186"/>
    <mergeCell ref="B153:N153"/>
    <mergeCell ref="B154:N154"/>
    <mergeCell ref="C171:N174"/>
    <mergeCell ref="B150:B151"/>
    <mergeCell ref="D151:M151"/>
    <mergeCell ref="C125:N126"/>
    <mergeCell ref="D129:M129"/>
    <mergeCell ref="B130:B131"/>
    <mergeCell ref="D131:M131"/>
    <mergeCell ref="C133:N135"/>
    <mergeCell ref="B137:B138"/>
    <mergeCell ref="B140:B141"/>
    <mergeCell ref="D140:M141"/>
    <mergeCell ref="D137:M138"/>
    <mergeCell ref="C161:N163"/>
    <mergeCell ref="D167:M167"/>
    <mergeCell ref="B168:B169"/>
    <mergeCell ref="D169:M169"/>
    <mergeCell ref="D165:M166"/>
  </mergeCells>
  <phoneticPr fontId="2"/>
  <conditionalFormatting sqref="A12:O26 A27:J27 L27 N27:O35 A28:I35 A36:O142 A143:D143 N143:O146 A144 A145:D145 A146 A147:O147 A148:D148 N148:O149 A149 A150:O155 A156:C156 O156:O157 A157:B157 A158:C158 E158:O158 A159:O194 A195:C199 N195:O199 E199 A200:O218">
    <cfRule type="expression" dxfId="29" priority="14">
      <formula>$R$10=1</formula>
    </cfRule>
  </conditionalFormatting>
  <conditionalFormatting sqref="A37:O142 A143:D143 N143:O146 A144 A145:D145 A146 A147:O147 A148:D148 N148:O149 A149 A150:O155 A156:C156 O156:O157 A157:B157 A158:C158 E158:O158 A159:O194 A195:C199 N195:O199 E199 A200:O215">
    <cfRule type="expression" dxfId="28" priority="10">
      <formula>$R$26=1</formula>
    </cfRule>
  </conditionalFormatting>
  <conditionalFormatting sqref="A133:O142 A143:D143 N143:O146 A144 A145:D145 A146 A147:O147 A148:D148 N148:O149 A149 A150:O155 A156:C156 O156:O157 A157:B157 A158:C158 E158:O158 A159:O170">
    <cfRule type="expression" dxfId="27" priority="11">
      <formula>$R$129=1</formula>
    </cfRule>
  </conditionalFormatting>
  <conditionalFormatting sqref="D19">
    <cfRule type="expression" dxfId="26" priority="22">
      <formula>$R$19=1</formula>
    </cfRule>
  </conditionalFormatting>
  <conditionalFormatting sqref="D53">
    <cfRule type="expression" dxfId="25" priority="21">
      <formula>$R$53=1</formula>
    </cfRule>
  </conditionalFormatting>
  <conditionalFormatting sqref="D111">
    <cfRule type="expression" dxfId="24" priority="20">
      <formula>$R$111=1</formula>
    </cfRule>
  </conditionalFormatting>
  <conditionalFormatting sqref="D131">
    <cfRule type="expression" dxfId="23" priority="19">
      <formula>$R$131=1</formula>
    </cfRule>
  </conditionalFormatting>
  <conditionalFormatting sqref="D151">
    <cfRule type="expression" dxfId="22" priority="18">
      <formula>$R$151=1</formula>
    </cfRule>
  </conditionalFormatting>
  <conditionalFormatting sqref="D169">
    <cfRule type="expression" dxfId="21" priority="17">
      <formula>$R$169=1</formula>
    </cfRule>
  </conditionalFormatting>
  <conditionalFormatting sqref="D195:D198">
    <cfRule type="expression" dxfId="20" priority="1">
      <formula>$R$26=1</formula>
    </cfRule>
    <cfRule type="expression" dxfId="19" priority="2">
      <formula>$R$10=1</formula>
    </cfRule>
  </conditionalFormatting>
  <conditionalFormatting sqref="D209">
    <cfRule type="expression" dxfId="18" priority="15">
      <formula>$R$209=1</formula>
    </cfRule>
  </conditionalFormatting>
  <conditionalFormatting sqref="D47:M47">
    <cfRule type="expression" dxfId="17" priority="9">
      <formula>$R$47=1</formula>
    </cfRule>
  </conditionalFormatting>
  <conditionalFormatting sqref="E199">
    <cfRule type="expression" dxfId="16" priority="16">
      <formula>$R$199=1</formula>
    </cfRule>
  </conditionalFormatting>
  <dataValidations count="3">
    <dataValidation type="list" allowBlank="1" showInputMessage="1" showErrorMessage="1" sqref="B18 B167:B168 B10 B48 B128:B130 B15:B16 B165 B7:B8 B50 B52 B40:B43 B99:B110 B204:B208 B137:B151 B195:B198" xr:uid="{7FCFFE73-2283-4B08-8B68-A900C4F62357}">
      <formula1>"○,　"</formula1>
    </dataValidation>
    <dataValidation type="list" allowBlank="1" showInputMessage="1" showErrorMessage="1" sqref="C213" xr:uid="{D65E26EC-277B-4501-A42F-A591342531F6}">
      <formula1>"1,2"</formula1>
    </dataValidation>
    <dataValidation type="list" allowBlank="1" showInputMessage="1" showErrorMessage="1" sqref="J27:M35" xr:uid="{D1A9B4E1-2CF2-42B6-89B5-EACDDB06E4CB}">
      <formula1>"1,2,3　"</formula1>
    </dataValidation>
  </dataValidations>
  <hyperlinks>
    <hyperlink ref="B217" location="基本情報!A1" display="⇒基本情報へ戻る" xr:uid="{3612F594-E8CD-435D-8269-38BFBDDC7912}"/>
  </hyperlinks>
  <pageMargins left="0.7" right="0.7" top="0.75" bottom="0.75" header="0.3" footer="0.3"/>
  <pageSetup paperSize="9" orientation="portrait" r:id="rId1"/>
  <ignoredErrors>
    <ignoredError sqref="C10 C18 C15:C16 C99:C106 C117:C122 C7 C40:C43"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D4960-6441-4924-8EC1-30CF552A36F8}">
  <dimension ref="A1:Q171"/>
  <sheetViews>
    <sheetView showGridLines="0" workbookViewId="0"/>
  </sheetViews>
  <sheetFormatPr defaultColWidth="0" defaultRowHeight="15.75" zeroHeight="1"/>
  <cols>
    <col min="1" max="1" width="3.625" style="61" customWidth="1"/>
    <col min="2" max="3" width="5.625" style="61" customWidth="1"/>
    <col min="4" max="10" width="8.75" style="61" customWidth="1"/>
    <col min="11" max="11" width="5.875" style="61" customWidth="1"/>
    <col min="12" max="12" width="40.75" style="65" customWidth="1"/>
    <col min="13" max="13" width="8.75" style="61" hidden="1" customWidth="1"/>
    <col min="14" max="15" width="7.25" style="40" hidden="1" customWidth="1"/>
    <col min="16" max="17" width="8.75" style="38" hidden="1" customWidth="1"/>
    <col min="18" max="16384" width="8.75" style="56" hidden="1"/>
  </cols>
  <sheetData>
    <row r="1" spans="1:17">
      <c r="A1" s="54"/>
      <c r="B1" s="54"/>
      <c r="C1" s="54"/>
      <c r="D1" s="54"/>
      <c r="E1" s="54"/>
      <c r="F1" s="54"/>
      <c r="G1" s="54"/>
      <c r="H1" s="54"/>
      <c r="I1" s="54"/>
      <c r="J1" s="54"/>
      <c r="K1" s="54"/>
      <c r="M1" s="56"/>
      <c r="N1" s="57" t="s">
        <v>248</v>
      </c>
      <c r="O1" s="57"/>
      <c r="Q1" s="58"/>
    </row>
    <row r="2" spans="1:17" ht="16.5">
      <c r="A2" s="54"/>
      <c r="B2" s="82" t="s">
        <v>119</v>
      </c>
      <c r="C2" s="54"/>
      <c r="D2" s="54"/>
      <c r="F2" s="54"/>
      <c r="G2" s="54"/>
      <c r="H2" s="54"/>
      <c r="I2" s="54"/>
      <c r="J2" s="54"/>
      <c r="K2" s="54"/>
      <c r="M2" s="54"/>
      <c r="N2" s="59" t="s">
        <v>249</v>
      </c>
      <c r="O2" s="59"/>
      <c r="P2" s="58" t="s">
        <v>250</v>
      </c>
    </row>
    <row r="3" spans="1:17" ht="16.149999999999999" customHeight="1">
      <c r="A3" s="54"/>
      <c r="B3" s="308" t="s">
        <v>120</v>
      </c>
      <c r="C3" s="308"/>
      <c r="D3" s="308"/>
      <c r="E3" s="308"/>
      <c r="F3" s="308"/>
      <c r="G3" s="308"/>
      <c r="H3" s="308"/>
      <c r="I3" s="308"/>
      <c r="J3" s="308"/>
      <c r="K3" s="54"/>
      <c r="M3" s="54"/>
      <c r="N3" s="85" t="str">
        <f>'【解体・撤去全般】（問1‐1～1‐15）'!R10</f>
        <v/>
      </c>
      <c r="O3" s="85" t="str">
        <f>'【解体・撤去全般】（問1‐1～1‐15）'!R26</f>
        <v/>
      </c>
      <c r="P3" s="39"/>
    </row>
    <row r="4" spans="1:17" ht="16.149999999999999" customHeight="1">
      <c r="A4" s="54"/>
      <c r="B4" s="308"/>
      <c r="C4" s="308"/>
      <c r="D4" s="308"/>
      <c r="E4" s="308"/>
      <c r="F4" s="308"/>
      <c r="G4" s="308"/>
      <c r="H4" s="308"/>
      <c r="I4" s="308"/>
      <c r="J4" s="308"/>
      <c r="K4" s="54"/>
      <c r="M4" s="54"/>
      <c r="N4" s="59"/>
      <c r="O4" s="59"/>
      <c r="P4" s="58"/>
    </row>
    <row r="5" spans="1:17" ht="16.149999999999999" customHeight="1">
      <c r="A5" s="54"/>
      <c r="B5" s="308"/>
      <c r="C5" s="308"/>
      <c r="D5" s="308"/>
      <c r="E5" s="308"/>
      <c r="F5" s="308"/>
      <c r="G5" s="308"/>
      <c r="H5" s="308"/>
      <c r="I5" s="308"/>
      <c r="J5" s="308"/>
      <c r="K5" s="54"/>
      <c r="M5" s="54"/>
    </row>
    <row r="6" spans="1:17" ht="16.5">
      <c r="A6" s="54"/>
      <c r="B6" s="82"/>
      <c r="C6" s="54"/>
      <c r="D6" s="54"/>
      <c r="F6" s="54"/>
      <c r="G6" s="54"/>
      <c r="H6" s="54"/>
      <c r="I6" s="54"/>
      <c r="J6" s="54"/>
      <c r="K6" s="54"/>
      <c r="M6" s="54"/>
    </row>
    <row r="7" spans="1:17">
      <c r="A7" s="54"/>
      <c r="B7" s="68" t="s">
        <v>70</v>
      </c>
      <c r="C7" s="309" t="s">
        <v>403</v>
      </c>
      <c r="D7" s="309"/>
      <c r="E7" s="309"/>
      <c r="F7" s="309"/>
      <c r="G7" s="309"/>
      <c r="H7" s="309"/>
      <c r="I7" s="309"/>
      <c r="J7" s="309"/>
      <c r="K7" s="106"/>
      <c r="M7" s="107"/>
    </row>
    <row r="8" spans="1:17">
      <c r="A8" s="54"/>
      <c r="B8" s="68"/>
      <c r="C8" s="309"/>
      <c r="D8" s="309"/>
      <c r="E8" s="309"/>
      <c r="F8" s="309"/>
      <c r="G8" s="309"/>
      <c r="H8" s="309"/>
      <c r="I8" s="309"/>
      <c r="J8" s="309"/>
      <c r="K8" s="106"/>
      <c r="M8" s="107"/>
    </row>
    <row r="9" spans="1:17">
      <c r="A9" s="54"/>
      <c r="B9" s="68"/>
      <c r="C9" s="309"/>
      <c r="D9" s="309"/>
      <c r="E9" s="309"/>
      <c r="F9" s="309"/>
      <c r="G9" s="309"/>
      <c r="H9" s="309"/>
      <c r="I9" s="309"/>
      <c r="J9" s="309"/>
      <c r="K9" s="106"/>
      <c r="M9" s="108"/>
    </row>
    <row r="10" spans="1:17">
      <c r="A10" s="54"/>
      <c r="B10" s="69" t="s">
        <v>7</v>
      </c>
      <c r="C10" s="6"/>
      <c r="D10" s="106"/>
      <c r="E10" s="106"/>
      <c r="F10" s="106"/>
      <c r="G10" s="106"/>
      <c r="H10" s="106"/>
      <c r="I10" s="106"/>
      <c r="J10" s="106"/>
      <c r="K10" s="106"/>
      <c r="L10" s="65" t="str">
        <f>IF(P10="NG","いずれか一つを選択してください/","")</f>
        <v/>
      </c>
      <c r="M10" s="56"/>
      <c r="P10" s="38" t="str" cm="1">
        <f t="array" ref="P10">IF(AND(OR('【解体・撤去全般】（問1‐1～1‐15）'!B7="○",'【解体・撤去全般】（問1‐1～1‐15）'!B8="○"),'【解体・撤去全般】（問1‐1～1‐15）'!L27:M35=1,C10=""),"NG","OK")</f>
        <v>OK</v>
      </c>
    </row>
    <row r="11" spans="1:17">
      <c r="A11" s="54"/>
      <c r="B11" s="70" t="s">
        <v>8</v>
      </c>
      <c r="C11" s="86" t="s">
        <v>121</v>
      </c>
      <c r="D11" s="109"/>
      <c r="E11" s="109"/>
      <c r="F11" s="109"/>
      <c r="G11" s="109"/>
      <c r="H11" s="110"/>
      <c r="I11" s="106"/>
      <c r="J11" s="106"/>
      <c r="K11" s="106"/>
      <c r="M11" s="107"/>
    </row>
    <row r="12" spans="1:17">
      <c r="A12" s="54"/>
      <c r="B12" s="70" t="s">
        <v>9</v>
      </c>
      <c r="C12" s="86" t="s">
        <v>122</v>
      </c>
      <c r="D12" s="109"/>
      <c r="E12" s="109"/>
      <c r="F12" s="109"/>
      <c r="G12" s="109"/>
      <c r="H12" s="110"/>
      <c r="I12" s="106"/>
      <c r="J12" s="106"/>
      <c r="K12" s="106"/>
      <c r="M12" s="107"/>
    </row>
    <row r="13" spans="1:17">
      <c r="A13" s="54"/>
      <c r="B13" s="68"/>
      <c r="C13" s="106"/>
      <c r="D13" s="106"/>
      <c r="E13" s="106"/>
      <c r="F13" s="106"/>
      <c r="G13" s="106"/>
      <c r="H13" s="106"/>
      <c r="I13" s="106"/>
      <c r="J13" s="106"/>
      <c r="K13" s="106"/>
      <c r="M13" s="107"/>
    </row>
    <row r="14" spans="1:17">
      <c r="A14" s="54"/>
      <c r="B14" s="68" t="s">
        <v>123</v>
      </c>
      <c r="C14" s="309" t="s">
        <v>247</v>
      </c>
      <c r="D14" s="309"/>
      <c r="E14" s="309"/>
      <c r="F14" s="309"/>
      <c r="G14" s="309"/>
      <c r="H14" s="309"/>
      <c r="I14" s="309"/>
      <c r="J14" s="309"/>
      <c r="K14" s="106"/>
      <c r="M14" s="107"/>
      <c r="N14" s="51" t="str">
        <f>IF(C10=2,1,"")</f>
        <v/>
      </c>
    </row>
    <row r="15" spans="1:17">
      <c r="A15" s="54"/>
      <c r="B15" s="68"/>
      <c r="C15" s="309"/>
      <c r="D15" s="309"/>
      <c r="E15" s="309"/>
      <c r="F15" s="309"/>
      <c r="G15" s="309"/>
      <c r="H15" s="309"/>
      <c r="I15" s="309"/>
      <c r="J15" s="309"/>
      <c r="K15" s="106"/>
      <c r="M15" s="107"/>
    </row>
    <row r="16" spans="1:17">
      <c r="A16" s="54"/>
      <c r="B16" s="68"/>
      <c r="C16" s="309"/>
      <c r="D16" s="309"/>
      <c r="E16" s="309"/>
      <c r="F16" s="309"/>
      <c r="G16" s="309"/>
      <c r="H16" s="309"/>
      <c r="I16" s="309"/>
      <c r="J16" s="309"/>
      <c r="K16" s="106"/>
      <c r="M16" s="107"/>
    </row>
    <row r="17" spans="1:17">
      <c r="A17" s="54"/>
      <c r="B17" s="68"/>
      <c r="C17" s="309"/>
      <c r="D17" s="309"/>
      <c r="E17" s="309"/>
      <c r="F17" s="309"/>
      <c r="G17" s="309"/>
      <c r="H17" s="309"/>
      <c r="I17" s="309"/>
      <c r="J17" s="309"/>
      <c r="K17" s="106"/>
      <c r="M17" s="107"/>
    </row>
    <row r="18" spans="1:17">
      <c r="A18" s="54"/>
      <c r="B18" s="68"/>
      <c r="C18" s="91"/>
      <c r="D18" s="91"/>
      <c r="E18" s="91"/>
      <c r="F18" s="91"/>
      <c r="G18" s="91"/>
      <c r="H18" s="91"/>
      <c r="I18" s="91"/>
      <c r="J18" s="91"/>
      <c r="K18" s="106"/>
      <c r="M18" s="107"/>
    </row>
    <row r="19" spans="1:17" ht="17.25">
      <c r="A19" s="54"/>
      <c r="B19" s="68"/>
      <c r="C19" s="91"/>
      <c r="D19" s="111" t="s">
        <v>125</v>
      </c>
      <c r="E19" s="112"/>
      <c r="F19" s="111" t="s">
        <v>126</v>
      </c>
      <c r="G19" s="112"/>
      <c r="H19" s="113" t="s">
        <v>127</v>
      </c>
      <c r="I19" s="112"/>
      <c r="J19" s="111" t="s">
        <v>245</v>
      </c>
      <c r="K19" s="114"/>
      <c r="M19" s="107"/>
    </row>
    <row r="20" spans="1:17">
      <c r="A20" s="54"/>
      <c r="B20" s="111" t="s">
        <v>128</v>
      </c>
      <c r="C20" s="115"/>
      <c r="D20" s="116">
        <v>200</v>
      </c>
      <c r="E20" s="117" t="s">
        <v>1</v>
      </c>
      <c r="F20" s="116">
        <v>10</v>
      </c>
      <c r="G20" s="117" t="s">
        <v>129</v>
      </c>
      <c r="H20" s="116">
        <v>10</v>
      </c>
      <c r="I20" s="117" t="s">
        <v>130</v>
      </c>
      <c r="J20" s="116">
        <v>5</v>
      </c>
      <c r="K20" s="118" t="s">
        <v>246</v>
      </c>
      <c r="L20" s="65" t="str">
        <f>IF(P20="NG","保管量が多い順に、最大５つまで入力してください/","")</f>
        <v/>
      </c>
      <c r="M20" s="56"/>
      <c r="P20" s="38" t="str">
        <f>IF(AND(OR('【解体・撤去全般】（問1‐1～1‐15）'!B7="○",'【解体・撤去全般】（問1‐1～1‐15）'!B8="○"),'【解体・撤去全般】（問1‐1～1‐15）'!L27=1,C10=1,OR(D21="",F21="",H21="",J21="")),"NG","OK")</f>
        <v>OK</v>
      </c>
    </row>
    <row r="21" spans="1:17">
      <c r="A21" s="54"/>
      <c r="B21" s="70" t="s">
        <v>8</v>
      </c>
      <c r="C21" s="119"/>
      <c r="D21" s="164"/>
      <c r="E21" s="120" t="s">
        <v>1</v>
      </c>
      <c r="F21" s="164"/>
      <c r="G21" s="120" t="s">
        <v>0</v>
      </c>
      <c r="H21" s="164"/>
      <c r="I21" s="120" t="s">
        <v>124</v>
      </c>
      <c r="J21" s="164"/>
      <c r="K21" s="110" t="s">
        <v>246</v>
      </c>
      <c r="M21" s="107"/>
      <c r="P21" s="39"/>
      <c r="Q21" s="39"/>
    </row>
    <row r="22" spans="1:17">
      <c r="A22" s="54"/>
      <c r="B22" s="70" t="s">
        <v>9</v>
      </c>
      <c r="C22" s="119"/>
      <c r="D22" s="164"/>
      <c r="E22" s="120" t="s">
        <v>1</v>
      </c>
      <c r="F22" s="164"/>
      <c r="G22" s="120" t="s">
        <v>0</v>
      </c>
      <c r="H22" s="164"/>
      <c r="I22" s="120" t="s">
        <v>124</v>
      </c>
      <c r="J22" s="164"/>
      <c r="K22" s="110" t="s">
        <v>246</v>
      </c>
      <c r="M22" s="107"/>
    </row>
    <row r="23" spans="1:17">
      <c r="A23" s="54"/>
      <c r="B23" s="70" t="s">
        <v>10</v>
      </c>
      <c r="C23" s="119"/>
      <c r="D23" s="164"/>
      <c r="E23" s="120" t="s">
        <v>1</v>
      </c>
      <c r="F23" s="164"/>
      <c r="G23" s="120" t="s">
        <v>0</v>
      </c>
      <c r="H23" s="164"/>
      <c r="I23" s="120" t="s">
        <v>124</v>
      </c>
      <c r="J23" s="164"/>
      <c r="K23" s="110" t="s">
        <v>246</v>
      </c>
      <c r="M23" s="107"/>
    </row>
    <row r="24" spans="1:17">
      <c r="A24" s="54"/>
      <c r="B24" s="70" t="s">
        <v>11</v>
      </c>
      <c r="C24" s="119"/>
      <c r="D24" s="164"/>
      <c r="E24" s="120" t="s">
        <v>1</v>
      </c>
      <c r="F24" s="164"/>
      <c r="G24" s="120" t="s">
        <v>0</v>
      </c>
      <c r="H24" s="164"/>
      <c r="I24" s="120" t="s">
        <v>124</v>
      </c>
      <c r="J24" s="164"/>
      <c r="K24" s="110" t="s">
        <v>246</v>
      </c>
      <c r="M24" s="107"/>
      <c r="N24" s="41"/>
      <c r="O24" s="41"/>
      <c r="P24" s="39"/>
      <c r="Q24" s="39"/>
    </row>
    <row r="25" spans="1:17">
      <c r="A25" s="54"/>
      <c r="B25" s="70" t="s">
        <v>12</v>
      </c>
      <c r="C25" s="110"/>
      <c r="D25" s="164"/>
      <c r="E25" s="120" t="s">
        <v>1</v>
      </c>
      <c r="F25" s="164"/>
      <c r="G25" s="120" t="s">
        <v>0</v>
      </c>
      <c r="H25" s="164"/>
      <c r="I25" s="120" t="s">
        <v>124</v>
      </c>
      <c r="J25" s="164"/>
      <c r="K25" s="110" t="s">
        <v>246</v>
      </c>
      <c r="M25" s="107"/>
      <c r="N25" s="41"/>
      <c r="O25" s="41"/>
      <c r="P25" s="39"/>
      <c r="Q25" s="39"/>
    </row>
    <row r="26" spans="1:17">
      <c r="Q26" s="39"/>
    </row>
    <row r="27" spans="1:17">
      <c r="B27" s="68" t="s">
        <v>131</v>
      </c>
      <c r="C27" s="309" t="s">
        <v>404</v>
      </c>
      <c r="D27" s="309"/>
      <c r="E27" s="309"/>
      <c r="F27" s="309"/>
      <c r="G27" s="309"/>
      <c r="H27" s="309"/>
      <c r="I27" s="309"/>
      <c r="J27" s="309"/>
      <c r="Q27" s="39"/>
    </row>
    <row r="28" spans="1:17">
      <c r="B28" s="69" t="s">
        <v>7</v>
      </c>
      <c r="C28" s="67"/>
      <c r="D28" s="67"/>
      <c r="E28" s="67"/>
      <c r="F28" s="67"/>
      <c r="G28" s="67"/>
      <c r="H28" s="67"/>
      <c r="L28" s="65" t="str">
        <f>IF(P28="NG","いずれか一つ以上選択してください/","")</f>
        <v/>
      </c>
      <c r="M28" s="56"/>
      <c r="P28" s="38" t="str" cm="1">
        <f t="array" ref="P28">IF(AND(OR('【解体・撤去全般】（問1‐1～1‐15）'!B7="○",'【解体・撤去全般】（問1‐1～1‐15）'!B8="○"),'【解体・撤去全般】（問1‐1～1‐15）'!L27:M35=1,C10=1,COUNTIF(B29:B33,"○")=0),"NG","OK")</f>
        <v>OK</v>
      </c>
      <c r="Q28" s="39"/>
    </row>
    <row r="29" spans="1:17">
      <c r="B29" s="7"/>
      <c r="C29" s="70" t="s">
        <v>8</v>
      </c>
      <c r="D29" s="72" t="s">
        <v>132</v>
      </c>
      <c r="E29" s="72"/>
      <c r="F29" s="72"/>
      <c r="G29" s="72"/>
      <c r="H29" s="88"/>
      <c r="Q29" s="39"/>
    </row>
    <row r="30" spans="1:17" ht="15" customHeight="1">
      <c r="B30" s="7"/>
      <c r="C30" s="70" t="s">
        <v>9</v>
      </c>
      <c r="D30" s="72" t="s">
        <v>133</v>
      </c>
      <c r="E30" s="72"/>
      <c r="F30" s="72"/>
      <c r="G30" s="72"/>
      <c r="H30" s="88"/>
      <c r="N30" s="41"/>
      <c r="O30" s="41"/>
      <c r="P30" s="39"/>
      <c r="Q30" s="39"/>
    </row>
    <row r="31" spans="1:17">
      <c r="B31" s="7"/>
      <c r="C31" s="70" t="s">
        <v>10</v>
      </c>
      <c r="D31" s="72" t="s">
        <v>134</v>
      </c>
      <c r="E31" s="72"/>
      <c r="F31" s="72"/>
      <c r="G31" s="72"/>
      <c r="H31" s="88"/>
      <c r="N31" s="41"/>
      <c r="O31" s="41"/>
      <c r="P31" s="39"/>
      <c r="Q31" s="39"/>
    </row>
    <row r="32" spans="1:17">
      <c r="B32" s="217"/>
      <c r="C32" s="103" t="s">
        <v>17</v>
      </c>
      <c r="D32" s="72" t="s">
        <v>141</v>
      </c>
      <c r="E32" s="72"/>
      <c r="F32" s="72"/>
      <c r="G32" s="72"/>
      <c r="H32" s="88"/>
      <c r="Q32" s="39"/>
    </row>
    <row r="33" spans="1:17">
      <c r="A33" s="54"/>
      <c r="B33" s="218"/>
      <c r="C33" s="105"/>
      <c r="D33" s="310"/>
      <c r="E33" s="310"/>
      <c r="F33" s="310"/>
      <c r="G33" s="310"/>
      <c r="H33" s="310"/>
      <c r="I33" s="106"/>
      <c r="J33" s="106"/>
      <c r="K33" s="106"/>
      <c r="L33" s="65" t="str">
        <f>IF(P33="NG","その他の具体的な内容を記入してください/","")</f>
        <v/>
      </c>
      <c r="M33" s="56"/>
      <c r="N33" s="46">
        <f>IF(B32&lt;&gt;"○",1,"")</f>
        <v>1</v>
      </c>
      <c r="P33" s="38" t="str" cm="1">
        <f t="array" ref="P33">IF(AND(OR('【解体・撤去全般】（問1‐1～1‐15）'!B7="○",'【解体・撤去全般】（問1‐1～1‐15）'!B8="○"),'【解体・撤去全般】（問1‐1～1‐15）'!L27:M35=1,B32="○",D33=""),"NG","OK")</f>
        <v>OK</v>
      </c>
      <c r="Q33" s="39"/>
    </row>
    <row r="34" spans="1:17">
      <c r="A34" s="54"/>
      <c r="B34" s="68"/>
      <c r="C34" s="106"/>
      <c r="D34" s="106"/>
      <c r="E34" s="106"/>
      <c r="F34" s="106"/>
      <c r="G34" s="106"/>
      <c r="H34" s="106"/>
      <c r="I34" s="106"/>
      <c r="J34" s="106"/>
      <c r="K34" s="106"/>
      <c r="M34" s="107"/>
    </row>
    <row r="35" spans="1:17">
      <c r="B35" s="81" t="s">
        <v>6</v>
      </c>
    </row>
    <row r="36" spans="1:17">
      <c r="N36" s="41"/>
      <c r="O36" s="41"/>
      <c r="P36" s="39"/>
      <c r="Q36" s="39"/>
    </row>
    <row r="37" spans="1:17">
      <c r="N37" s="41"/>
      <c r="O37" s="41"/>
      <c r="P37" s="39"/>
      <c r="Q37" s="39"/>
    </row>
    <row r="38" spans="1:17">
      <c r="Q38" s="39"/>
    </row>
    <row r="39" spans="1:17">
      <c r="Q39" s="39"/>
    </row>
    <row r="40" spans="1:17">
      <c r="N40" s="41"/>
      <c r="O40" s="41"/>
      <c r="P40" s="39"/>
      <c r="Q40" s="39"/>
    </row>
    <row r="41" spans="1:17" hidden="1">
      <c r="N41" s="41"/>
      <c r="O41" s="41"/>
      <c r="P41" s="39"/>
      <c r="Q41" s="39"/>
    </row>
    <row r="42" spans="1:17" hidden="1">
      <c r="N42" s="41"/>
      <c r="O42" s="41"/>
      <c r="P42" s="39"/>
      <c r="Q42" s="39"/>
    </row>
    <row r="43" spans="1:17" hidden="1">
      <c r="N43" s="41"/>
      <c r="O43" s="41"/>
      <c r="P43" s="39"/>
      <c r="Q43" s="39"/>
    </row>
    <row r="44" spans="1:17" hidden="1">
      <c r="N44" s="41"/>
      <c r="O44" s="41"/>
      <c r="P44" s="39"/>
      <c r="Q44" s="39"/>
    </row>
    <row r="45" spans="1:17" hidden="1">
      <c r="N45" s="41"/>
      <c r="O45" s="41"/>
      <c r="P45" s="39"/>
      <c r="Q45" s="39"/>
    </row>
    <row r="46" spans="1:17" hidden="1">
      <c r="Q46" s="39"/>
    </row>
    <row r="47" spans="1:17" hidden="1">
      <c r="N47" s="41"/>
      <c r="O47" s="41"/>
      <c r="P47" s="39"/>
      <c r="Q47" s="39"/>
    </row>
    <row r="48" spans="1:17" hidden="1">
      <c r="P48" s="39"/>
      <c r="Q48" s="39"/>
    </row>
    <row r="49" spans="14:17" hidden="1">
      <c r="N49" s="41"/>
      <c r="O49" s="41"/>
      <c r="P49" s="39"/>
      <c r="Q49" s="39"/>
    </row>
    <row r="50" spans="14:17" hidden="1">
      <c r="N50" s="41"/>
      <c r="O50" s="41"/>
      <c r="P50" s="39"/>
      <c r="Q50" s="39"/>
    </row>
    <row r="51" spans="14:17" hidden="1">
      <c r="N51" s="41"/>
      <c r="O51" s="41"/>
      <c r="P51" s="39"/>
      <c r="Q51" s="39"/>
    </row>
    <row r="52" spans="14:17" hidden="1">
      <c r="Q52" s="39"/>
    </row>
    <row r="53" spans="14:17" hidden="1">
      <c r="N53" s="41"/>
      <c r="O53" s="41"/>
      <c r="P53" s="39"/>
      <c r="Q53" s="39"/>
    </row>
    <row r="54" spans="14:17" hidden="1">
      <c r="N54" s="41"/>
      <c r="O54" s="41"/>
      <c r="P54" s="39"/>
      <c r="Q54" s="39"/>
    </row>
    <row r="55" spans="14:17" hidden="1">
      <c r="Q55" s="39"/>
    </row>
    <row r="56" spans="14:17" hidden="1">
      <c r="N56" s="41"/>
      <c r="O56" s="41"/>
      <c r="P56" s="39"/>
      <c r="Q56" s="39"/>
    </row>
    <row r="57" spans="14:17" hidden="1">
      <c r="N57" s="41"/>
      <c r="O57" s="41"/>
      <c r="P57" s="39"/>
      <c r="Q57" s="39"/>
    </row>
    <row r="58" spans="14:17" hidden="1">
      <c r="N58" s="41"/>
      <c r="O58" s="41"/>
      <c r="P58" s="39"/>
      <c r="Q58" s="39"/>
    </row>
    <row r="60" spans="14:17" hidden="1">
      <c r="P60" s="39"/>
      <c r="Q60" s="39"/>
    </row>
    <row r="61" spans="14:17" hidden="1">
      <c r="Q61" s="39"/>
    </row>
    <row r="62" spans="14:17" hidden="1">
      <c r="Q62" s="39"/>
    </row>
    <row r="63" spans="14:17" hidden="1">
      <c r="N63" s="41"/>
      <c r="O63" s="41"/>
      <c r="Q63" s="39"/>
    </row>
    <row r="64" spans="14:17" hidden="1">
      <c r="Q64" s="39"/>
    </row>
    <row r="65" spans="14:17" hidden="1">
      <c r="N65" s="41"/>
      <c r="O65" s="41"/>
      <c r="P65" s="39"/>
      <c r="Q65" s="39"/>
    </row>
    <row r="66" spans="14:17" hidden="1">
      <c r="N66" s="41"/>
      <c r="O66" s="41"/>
      <c r="Q66" s="39"/>
    </row>
    <row r="67" spans="14:17" hidden="1">
      <c r="Q67" s="39"/>
    </row>
    <row r="68" spans="14:17" hidden="1">
      <c r="N68" s="41"/>
      <c r="O68" s="41"/>
      <c r="P68" s="39"/>
      <c r="Q68" s="39"/>
    </row>
    <row r="69" spans="14:17" hidden="1">
      <c r="N69" s="41"/>
      <c r="O69" s="41"/>
      <c r="Q69" s="39"/>
    </row>
    <row r="70" spans="14:17" hidden="1">
      <c r="Q70" s="39"/>
    </row>
    <row r="71" spans="14:17" hidden="1">
      <c r="N71" s="41"/>
      <c r="O71" s="41"/>
      <c r="P71" s="39"/>
      <c r="Q71" s="39"/>
    </row>
    <row r="72" spans="14:17" hidden="1">
      <c r="N72" s="41"/>
      <c r="O72" s="41"/>
      <c r="Q72" s="39"/>
    </row>
    <row r="73" spans="14:17" hidden="1">
      <c r="Q73" s="39"/>
    </row>
    <row r="74" spans="14:17" hidden="1">
      <c r="N74" s="41"/>
      <c r="O74" s="41"/>
      <c r="P74" s="39"/>
      <c r="Q74" s="39"/>
    </row>
    <row r="75" spans="14:17" hidden="1">
      <c r="N75" s="41"/>
      <c r="O75" s="41"/>
      <c r="Q75" s="39"/>
    </row>
    <row r="77" spans="14:17" hidden="1">
      <c r="N77" s="41"/>
      <c r="O77" s="41"/>
      <c r="P77" s="39"/>
      <c r="Q77" s="39"/>
    </row>
    <row r="78" spans="14:17" hidden="1">
      <c r="N78" s="41"/>
      <c r="O78" s="41"/>
      <c r="P78" s="39"/>
      <c r="Q78" s="39"/>
    </row>
    <row r="79" spans="14:17" hidden="1">
      <c r="N79" s="41"/>
      <c r="O79" s="41"/>
      <c r="P79" s="39"/>
      <c r="Q79" s="39"/>
    </row>
    <row r="80" spans="14:17" hidden="1">
      <c r="N80" s="41"/>
      <c r="O80" s="41"/>
      <c r="P80" s="39"/>
      <c r="Q80" s="39"/>
    </row>
    <row r="81" spans="14:17" hidden="1">
      <c r="Q81" s="39"/>
    </row>
    <row r="82" spans="14:17" hidden="1">
      <c r="N82" s="41"/>
      <c r="O82" s="41"/>
      <c r="Q82" s="39"/>
    </row>
    <row r="83" spans="14:17" hidden="1">
      <c r="N83" s="41"/>
      <c r="O83" s="41"/>
      <c r="P83" s="39"/>
      <c r="Q83" s="39"/>
    </row>
    <row r="84" spans="14:17" hidden="1">
      <c r="N84" s="41"/>
      <c r="O84" s="41"/>
      <c r="Q84" s="39"/>
    </row>
    <row r="85" spans="14:17" hidden="1">
      <c r="N85" s="41"/>
      <c r="O85" s="41"/>
      <c r="P85" s="39"/>
      <c r="Q85" s="39"/>
    </row>
    <row r="86" spans="14:17" hidden="1">
      <c r="N86" s="41"/>
      <c r="O86" s="41"/>
      <c r="Q86" s="39"/>
    </row>
    <row r="87" spans="14:17" hidden="1">
      <c r="N87" s="41"/>
      <c r="O87" s="41"/>
      <c r="P87" s="39"/>
      <c r="Q87" s="39"/>
    </row>
    <row r="88" spans="14:17" hidden="1">
      <c r="N88" s="41"/>
      <c r="O88" s="41"/>
      <c r="Q88" s="39"/>
    </row>
    <row r="89" spans="14:17" hidden="1">
      <c r="N89" s="41"/>
      <c r="O89" s="41"/>
      <c r="P89" s="39"/>
      <c r="Q89" s="39"/>
    </row>
    <row r="90" spans="14:17" hidden="1">
      <c r="N90" s="41"/>
      <c r="O90" s="41"/>
      <c r="Q90" s="39"/>
    </row>
    <row r="91" spans="14:17" hidden="1">
      <c r="Q91" s="39"/>
    </row>
    <row r="92" spans="14:17" hidden="1">
      <c r="N92" s="41"/>
      <c r="O92" s="41"/>
      <c r="P92" s="39"/>
      <c r="Q92" s="39"/>
    </row>
    <row r="93" spans="14:17" hidden="1">
      <c r="N93" s="41"/>
      <c r="O93" s="41"/>
      <c r="P93" s="39"/>
      <c r="Q93" s="39"/>
    </row>
    <row r="94" spans="14:17" hidden="1">
      <c r="N94" s="41"/>
      <c r="O94" s="41"/>
      <c r="P94" s="39"/>
      <c r="Q94" s="39"/>
    </row>
    <row r="95" spans="14:17" hidden="1">
      <c r="Q95" s="39"/>
    </row>
    <row r="96" spans="14:17" hidden="1">
      <c r="Q96" s="39"/>
    </row>
    <row r="97" spans="14:17" hidden="1">
      <c r="N97" s="41"/>
      <c r="O97" s="41"/>
      <c r="P97" s="39"/>
      <c r="Q97" s="39"/>
    </row>
    <row r="100" spans="14:17" hidden="1">
      <c r="N100" s="41"/>
      <c r="O100" s="41"/>
      <c r="P100" s="39"/>
      <c r="Q100" s="39"/>
    </row>
    <row r="101" spans="14:17" hidden="1">
      <c r="N101" s="41"/>
      <c r="O101" s="41"/>
      <c r="P101" s="39"/>
      <c r="Q101" s="39"/>
    </row>
    <row r="102" spans="14:17" hidden="1">
      <c r="N102" s="41"/>
      <c r="O102" s="41"/>
      <c r="P102" s="39"/>
      <c r="Q102" s="39"/>
    </row>
    <row r="103" spans="14:17" hidden="1">
      <c r="N103" s="41"/>
      <c r="O103" s="41"/>
      <c r="P103" s="39"/>
      <c r="Q103" s="39"/>
    </row>
    <row r="104" spans="14:17" hidden="1">
      <c r="N104" s="41"/>
      <c r="O104" s="41"/>
      <c r="P104" s="39"/>
      <c r="Q104" s="39"/>
    </row>
    <row r="105" spans="14:17" hidden="1">
      <c r="N105" s="41"/>
      <c r="O105" s="41"/>
      <c r="P105" s="39"/>
      <c r="Q105" s="39"/>
    </row>
    <row r="106" spans="14:17" hidden="1">
      <c r="N106" s="41"/>
      <c r="O106" s="41"/>
      <c r="P106" s="39"/>
      <c r="Q106" s="39"/>
    </row>
    <row r="107" spans="14:17" hidden="1">
      <c r="N107" s="41"/>
      <c r="O107" s="41"/>
      <c r="P107" s="39"/>
      <c r="Q107" s="39"/>
    </row>
    <row r="108" spans="14:17" hidden="1">
      <c r="Q108" s="39"/>
    </row>
    <row r="109" spans="14:17" hidden="1">
      <c r="N109" s="41"/>
      <c r="O109" s="41"/>
      <c r="P109" s="39"/>
      <c r="Q109" s="39"/>
    </row>
    <row r="110" spans="14:17" hidden="1">
      <c r="N110" s="41"/>
      <c r="O110" s="41"/>
      <c r="P110" s="39"/>
      <c r="Q110" s="39"/>
    </row>
    <row r="111" spans="14:17" hidden="1">
      <c r="N111" s="41"/>
      <c r="O111" s="41"/>
      <c r="P111" s="39"/>
      <c r="Q111" s="39"/>
    </row>
    <row r="112" spans="14:17" hidden="1">
      <c r="N112" s="41"/>
      <c r="O112" s="41"/>
      <c r="P112" s="39"/>
      <c r="Q112" s="39"/>
    </row>
    <row r="113" spans="14:17" hidden="1">
      <c r="Q113" s="39"/>
    </row>
    <row r="114" spans="14:17" hidden="1">
      <c r="Q114" s="39"/>
    </row>
    <row r="115" spans="14:17" hidden="1">
      <c r="N115" s="41"/>
      <c r="O115" s="41"/>
      <c r="P115" s="39"/>
      <c r="Q115" s="39"/>
    </row>
    <row r="116" spans="14:17" hidden="1">
      <c r="N116" s="41"/>
      <c r="O116" s="41"/>
      <c r="P116" s="39"/>
      <c r="Q116" s="39"/>
    </row>
    <row r="117" spans="14:17" hidden="1">
      <c r="N117" s="41"/>
      <c r="O117" s="41"/>
      <c r="P117" s="39"/>
      <c r="Q117" s="39"/>
    </row>
    <row r="120" spans="14:17" hidden="1">
      <c r="Q120" s="39"/>
    </row>
    <row r="121" spans="14:17" hidden="1">
      <c r="N121" s="41"/>
      <c r="O121" s="41"/>
      <c r="P121" s="39"/>
      <c r="Q121" s="39"/>
    </row>
    <row r="122" spans="14:17" hidden="1">
      <c r="N122" s="41"/>
      <c r="O122" s="41"/>
      <c r="P122" s="39"/>
      <c r="Q122" s="39"/>
    </row>
    <row r="123" spans="14:17" hidden="1">
      <c r="N123" s="41"/>
      <c r="O123" s="41"/>
      <c r="P123" s="39"/>
      <c r="Q123" s="39"/>
    </row>
    <row r="124" spans="14:17" hidden="1">
      <c r="N124" s="41"/>
      <c r="O124" s="41"/>
      <c r="P124" s="39"/>
      <c r="Q124" s="39"/>
    </row>
    <row r="125" spans="14:17" hidden="1">
      <c r="Q125" s="39"/>
    </row>
    <row r="126" spans="14:17" hidden="1">
      <c r="N126" s="41"/>
      <c r="O126" s="41"/>
      <c r="P126" s="39"/>
      <c r="Q126" s="39"/>
    </row>
    <row r="127" spans="14:17" hidden="1">
      <c r="N127" s="41"/>
      <c r="O127" s="41"/>
      <c r="P127" s="39"/>
      <c r="Q127" s="39"/>
    </row>
    <row r="128" spans="14:17" hidden="1">
      <c r="N128" s="41"/>
      <c r="O128" s="41"/>
      <c r="P128" s="39"/>
      <c r="Q128" s="39"/>
    </row>
    <row r="129" spans="14:17" hidden="1">
      <c r="Q129" s="39"/>
    </row>
    <row r="130" spans="14:17" hidden="1">
      <c r="N130" s="41"/>
      <c r="O130" s="41"/>
      <c r="P130" s="39"/>
      <c r="Q130" s="39"/>
    </row>
    <row r="131" spans="14:17" hidden="1">
      <c r="N131" s="41"/>
      <c r="O131" s="41"/>
      <c r="P131" s="39"/>
      <c r="Q131" s="39"/>
    </row>
    <row r="132" spans="14:17" hidden="1">
      <c r="N132" s="41"/>
      <c r="O132" s="41"/>
      <c r="P132" s="39"/>
      <c r="Q132" s="39"/>
    </row>
    <row r="133" spans="14:17" hidden="1">
      <c r="N133" s="41"/>
      <c r="O133" s="41"/>
      <c r="P133" s="39"/>
      <c r="Q133" s="39"/>
    </row>
    <row r="134" spans="14:17" hidden="1">
      <c r="Q134" s="39"/>
    </row>
    <row r="136" spans="14:17" hidden="1">
      <c r="N136" s="41"/>
      <c r="O136" s="41"/>
      <c r="P136" s="39"/>
      <c r="Q136" s="39"/>
    </row>
    <row r="137" spans="14:17" hidden="1">
      <c r="N137" s="41"/>
      <c r="O137" s="41"/>
      <c r="P137" s="39"/>
      <c r="Q137" s="39"/>
    </row>
    <row r="138" spans="14:17" hidden="1">
      <c r="N138" s="41"/>
      <c r="O138" s="41"/>
      <c r="P138" s="39"/>
      <c r="Q138" s="39"/>
    </row>
    <row r="139" spans="14:17" hidden="1">
      <c r="N139" s="41"/>
      <c r="O139" s="41"/>
      <c r="P139" s="39"/>
      <c r="Q139" s="39"/>
    </row>
    <row r="140" spans="14:17" hidden="1">
      <c r="N140" s="41"/>
      <c r="O140" s="41"/>
      <c r="P140" s="39"/>
      <c r="Q140" s="39"/>
    </row>
    <row r="141" spans="14:17" hidden="1">
      <c r="N141" s="41"/>
      <c r="O141" s="41"/>
      <c r="P141" s="39"/>
      <c r="Q141" s="39"/>
    </row>
    <row r="142" spans="14:17" hidden="1">
      <c r="Q142" s="39"/>
    </row>
    <row r="143" spans="14:17" hidden="1">
      <c r="N143" s="41"/>
      <c r="O143" s="41"/>
      <c r="P143" s="39"/>
      <c r="Q143" s="39"/>
    </row>
    <row r="144" spans="14:17" hidden="1">
      <c r="N144" s="41"/>
      <c r="O144" s="41"/>
      <c r="P144" s="39"/>
      <c r="Q144" s="39"/>
    </row>
    <row r="145" spans="14:17" hidden="1">
      <c r="N145" s="41"/>
      <c r="O145" s="41"/>
      <c r="P145" s="39"/>
      <c r="Q145" s="39"/>
    </row>
    <row r="146" spans="14:17" hidden="1">
      <c r="N146" s="41"/>
      <c r="O146" s="41"/>
      <c r="P146" s="39"/>
      <c r="Q146" s="39"/>
    </row>
    <row r="156" spans="14:17" hidden="1">
      <c r="N156" s="41"/>
      <c r="O156" s="41"/>
      <c r="P156" s="39"/>
      <c r="Q156" s="39"/>
    </row>
    <row r="157" spans="14:17" hidden="1">
      <c r="N157" s="41"/>
      <c r="O157" s="41"/>
      <c r="P157" s="39"/>
      <c r="Q157" s="39"/>
    </row>
    <row r="158" spans="14:17" hidden="1">
      <c r="N158" s="41"/>
      <c r="O158" s="41"/>
      <c r="P158" s="39"/>
      <c r="Q158" s="39"/>
    </row>
    <row r="159" spans="14:17" hidden="1">
      <c r="N159" s="41"/>
      <c r="O159" s="41"/>
      <c r="P159" s="39"/>
      <c r="Q159" s="39"/>
    </row>
    <row r="160" spans="14:17" hidden="1">
      <c r="N160" s="41"/>
      <c r="O160" s="41"/>
      <c r="P160" s="39"/>
      <c r="Q160" s="39"/>
    </row>
    <row r="161" spans="14:17" hidden="1">
      <c r="N161" s="41"/>
      <c r="O161" s="41"/>
      <c r="P161" s="39"/>
      <c r="Q161" s="39"/>
    </row>
    <row r="162" spans="14:17" hidden="1">
      <c r="N162" s="41"/>
      <c r="O162" s="41"/>
      <c r="P162" s="39"/>
      <c r="Q162" s="39"/>
    </row>
    <row r="163" spans="14:17" hidden="1">
      <c r="N163" s="41"/>
      <c r="O163" s="41"/>
      <c r="P163" s="39"/>
      <c r="Q163" s="39"/>
    </row>
    <row r="164" spans="14:17" hidden="1">
      <c r="N164" s="41"/>
      <c r="O164" s="41"/>
      <c r="P164" s="39"/>
      <c r="Q164" s="39"/>
    </row>
    <row r="165" spans="14:17" hidden="1">
      <c r="N165" s="41"/>
      <c r="O165" s="41"/>
      <c r="P165" s="39"/>
      <c r="Q165" s="39"/>
    </row>
    <row r="166" spans="14:17" hidden="1">
      <c r="N166" s="41"/>
      <c r="O166" s="41"/>
      <c r="P166" s="39"/>
      <c r="Q166" s="39"/>
    </row>
    <row r="167" spans="14:17" hidden="1">
      <c r="N167" s="41"/>
      <c r="O167" s="41"/>
      <c r="P167" s="39"/>
      <c r="Q167" s="39"/>
    </row>
    <row r="168" spans="14:17" hidden="1">
      <c r="N168" s="41"/>
      <c r="O168" s="41"/>
      <c r="P168" s="39"/>
      <c r="Q168" s="39"/>
    </row>
    <row r="169" spans="14:17" hidden="1">
      <c r="Q169" s="39"/>
    </row>
    <row r="170" spans="14:17" hidden="1">
      <c r="N170" s="41"/>
      <c r="O170" s="41"/>
      <c r="P170" s="39"/>
      <c r="Q170" s="39"/>
    </row>
    <row r="171" spans="14:17" hidden="1">
      <c r="N171" s="41"/>
      <c r="O171" s="41"/>
      <c r="P171" s="39"/>
      <c r="Q171" s="39"/>
    </row>
  </sheetData>
  <sheetProtection algorithmName="SHA-512" hashValue="oLIUrzaKqj8VFdDHj/MbKb+BjjmC77V4ba9Uc55sq8uGhYHhkQPaPemJ0dYujmWl1n6caWeu2qhufPTC9BjZhQ==" saltValue="Lbte1G1Gjp0uv09E26g/GQ==" spinCount="100000" sheet="1" objects="1" scenarios="1"/>
  <mergeCells count="6">
    <mergeCell ref="B3:J5"/>
    <mergeCell ref="C14:J17"/>
    <mergeCell ref="C27:J27"/>
    <mergeCell ref="C7:J9"/>
    <mergeCell ref="B32:B33"/>
    <mergeCell ref="D33:H33"/>
  </mergeCells>
  <phoneticPr fontId="2"/>
  <conditionalFormatting sqref="A1:K36">
    <cfRule type="expression" dxfId="15" priority="1">
      <formula>$N$3=1</formula>
    </cfRule>
    <cfRule type="expression" dxfId="14" priority="2">
      <formula>$O$3=1</formula>
    </cfRule>
  </conditionalFormatting>
  <conditionalFormatting sqref="A14:K34">
    <cfRule type="expression" dxfId="13" priority="4">
      <formula>$N$14=1</formula>
    </cfRule>
  </conditionalFormatting>
  <conditionalFormatting sqref="D33:H33">
    <cfRule type="expression" dxfId="12" priority="3">
      <formula>$N$33=1</formula>
    </cfRule>
  </conditionalFormatting>
  <dataValidations count="2">
    <dataValidation type="list" allowBlank="1" showInputMessage="1" showErrorMessage="1" sqref="B29:B32" xr:uid="{7C59B815-FEE5-402A-A064-C299909D1803}">
      <formula1>"○,　"</formula1>
    </dataValidation>
    <dataValidation type="list" allowBlank="1" showInputMessage="1" showErrorMessage="1" sqref="C10" xr:uid="{FDCCC941-19E4-4411-A2F0-69D0EEB2B83D}">
      <formula1>"1,2"</formula1>
    </dataValidation>
  </dataValidations>
  <hyperlinks>
    <hyperlink ref="B35" location="基本情報!A1" display="⇒基本情報へ戻る" xr:uid="{296C46BE-1BAD-4B8B-BA5E-715BCC9F104F}"/>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825FC-30EA-460E-93E5-EEF1AF9FB5D4}">
  <dimension ref="A1:W201"/>
  <sheetViews>
    <sheetView showGridLines="0" workbookViewId="0"/>
  </sheetViews>
  <sheetFormatPr defaultColWidth="0" defaultRowHeight="15.75" zeroHeight="1"/>
  <cols>
    <col min="1" max="1" width="3.625" style="61" customWidth="1"/>
    <col min="2" max="2" width="7.25" style="61" customWidth="1"/>
    <col min="3" max="3" width="8.75" style="61" customWidth="1"/>
    <col min="4" max="4" width="6.75" style="61" customWidth="1"/>
    <col min="5" max="5" width="8.75" style="61" customWidth="1"/>
    <col min="6" max="6" width="7" style="61" customWidth="1"/>
    <col min="7" max="7" width="8.75" style="61" customWidth="1"/>
    <col min="8" max="8" width="7.875" style="61" customWidth="1"/>
    <col min="9" max="9" width="8.75" style="61" customWidth="1"/>
    <col min="10" max="10" width="5.25" style="61" customWidth="1"/>
    <col min="11" max="11" width="8.75" style="61" customWidth="1"/>
    <col min="12" max="12" width="18.75" style="61" customWidth="1"/>
    <col min="13" max="15" width="8.625" style="61" customWidth="1"/>
    <col min="16" max="16" width="13.25" style="61" customWidth="1"/>
    <col min="17" max="17" width="3.625" style="61" customWidth="1"/>
    <col min="18" max="18" width="50.5" style="65" customWidth="1"/>
    <col min="19" max="19" width="0" style="56" hidden="1" customWidth="1"/>
    <col min="20" max="21" width="7.25" style="40" hidden="1" customWidth="1"/>
    <col min="22" max="23" width="0" style="38" hidden="1" customWidth="1"/>
    <col min="24" max="16384" width="8.75" style="56" hidden="1"/>
  </cols>
  <sheetData>
    <row r="1" spans="1:23">
      <c r="A1" s="54"/>
      <c r="B1" s="54"/>
      <c r="C1" s="54"/>
      <c r="D1" s="54"/>
      <c r="E1" s="54"/>
      <c r="F1" s="54"/>
      <c r="G1" s="54"/>
      <c r="H1" s="54"/>
      <c r="I1" s="54"/>
      <c r="J1" s="54"/>
      <c r="K1" s="54"/>
      <c r="L1" s="54"/>
      <c r="M1" s="54"/>
      <c r="N1" s="54"/>
      <c r="O1" s="54"/>
      <c r="P1" s="54"/>
      <c r="T1" s="57" t="s">
        <v>248</v>
      </c>
      <c r="U1" s="57"/>
      <c r="W1" s="58"/>
    </row>
    <row r="2" spans="1:23" ht="16.5">
      <c r="A2" s="54"/>
      <c r="B2" s="82" t="s">
        <v>43</v>
      </c>
      <c r="C2" s="54"/>
      <c r="D2" s="54"/>
      <c r="F2" s="54"/>
      <c r="G2" s="54"/>
      <c r="H2" s="54"/>
      <c r="I2" s="54"/>
      <c r="J2" s="54"/>
      <c r="K2" s="54"/>
      <c r="L2" s="54"/>
      <c r="M2" s="54"/>
      <c r="N2" s="54"/>
      <c r="O2" s="54"/>
      <c r="P2" s="54"/>
      <c r="Q2" s="54"/>
      <c r="T2" s="59" t="s">
        <v>249</v>
      </c>
      <c r="U2" s="59"/>
      <c r="V2" s="58" t="s">
        <v>250</v>
      </c>
    </row>
    <row r="3" spans="1:23" s="84" customFormat="1">
      <c r="A3" s="54"/>
      <c r="B3" s="68" t="s">
        <v>71</v>
      </c>
      <c r="C3" s="312" t="s">
        <v>405</v>
      </c>
      <c r="D3" s="312"/>
      <c r="E3" s="312"/>
      <c r="F3" s="312"/>
      <c r="G3" s="312"/>
      <c r="H3" s="312"/>
      <c r="I3" s="312"/>
      <c r="J3" s="312"/>
      <c r="K3" s="54"/>
      <c r="L3" s="54"/>
      <c r="M3" s="54"/>
      <c r="N3" s="54"/>
      <c r="O3" s="54"/>
      <c r="P3" s="54"/>
      <c r="Q3" s="54"/>
      <c r="R3" s="65"/>
      <c r="T3" s="85" t="str">
        <f>'【解体・撤去全般】（問1‐1～1‐15）'!R10</f>
        <v/>
      </c>
      <c r="U3" s="85" t="str">
        <f>'【解体・撤去全般】（問1‐1～1‐15）'!R26</f>
        <v/>
      </c>
      <c r="V3" s="39"/>
      <c r="W3" s="38"/>
    </row>
    <row r="4" spans="1:23" s="84" customFormat="1">
      <c r="A4" s="54"/>
      <c r="B4" s="68"/>
      <c r="C4" s="312"/>
      <c r="D4" s="312"/>
      <c r="E4" s="312"/>
      <c r="F4" s="312"/>
      <c r="G4" s="312"/>
      <c r="H4" s="312"/>
      <c r="I4" s="312"/>
      <c r="J4" s="312"/>
      <c r="K4" s="54"/>
      <c r="L4" s="54"/>
      <c r="M4" s="54"/>
      <c r="N4" s="54"/>
      <c r="O4" s="54"/>
      <c r="P4" s="54"/>
      <c r="Q4" s="54"/>
      <c r="R4" s="65"/>
      <c r="T4" s="59"/>
      <c r="U4" s="59"/>
      <c r="V4" s="58"/>
      <c r="W4" s="38"/>
    </row>
    <row r="5" spans="1:23" s="84" customFormat="1">
      <c r="A5" s="54"/>
      <c r="B5" s="69" t="s">
        <v>7</v>
      </c>
      <c r="C5" s="6"/>
      <c r="D5" s="67"/>
      <c r="E5" s="67"/>
      <c r="F5" s="67"/>
      <c r="G5" s="67"/>
      <c r="H5" s="67"/>
      <c r="I5" s="54"/>
      <c r="J5" s="54"/>
      <c r="K5" s="54"/>
      <c r="L5" s="54"/>
      <c r="M5" s="54"/>
      <c r="N5" s="54"/>
      <c r="O5" s="54"/>
      <c r="P5" s="54"/>
      <c r="Q5" s="54"/>
      <c r="R5" s="65" t="str">
        <f>IF(V5="NG","いずれか一つを選択してください/","")</f>
        <v/>
      </c>
      <c r="T5" s="40"/>
      <c r="U5" s="40"/>
      <c r="V5" s="38" t="str">
        <f>IF(AND(COUNTIF('【解体・撤去全般】（問1‐1～1‐15）'!B7:B9,"○")&gt;=1,'【解体・撤去全般】（問1‐1～1‐15）'!L27=1,C5=""),"NG","OK")</f>
        <v>OK</v>
      </c>
      <c r="W5" s="38"/>
    </row>
    <row r="6" spans="1:23" s="84" customFormat="1">
      <c r="A6" s="54"/>
      <c r="B6" s="70" t="s">
        <v>8</v>
      </c>
      <c r="C6" s="86" t="s">
        <v>135</v>
      </c>
      <c r="D6" s="87"/>
      <c r="E6" s="73"/>
      <c r="F6" s="73"/>
      <c r="G6" s="73"/>
      <c r="H6" s="73"/>
      <c r="I6" s="88"/>
      <c r="J6" s="54"/>
      <c r="K6" s="54"/>
      <c r="L6" s="54"/>
      <c r="M6" s="54"/>
      <c r="N6" s="54"/>
      <c r="O6" s="54"/>
      <c r="P6" s="54"/>
      <c r="Q6" s="54"/>
      <c r="R6" s="65"/>
      <c r="T6" s="40"/>
      <c r="U6" s="40"/>
      <c r="V6" s="38"/>
      <c r="W6" s="38"/>
    </row>
    <row r="7" spans="1:23" s="84" customFormat="1">
      <c r="A7" s="54"/>
      <c r="B7" s="70" t="s">
        <v>9</v>
      </c>
      <c r="C7" s="86" t="s">
        <v>136</v>
      </c>
      <c r="D7" s="87"/>
      <c r="E7" s="73"/>
      <c r="F7" s="73"/>
      <c r="G7" s="73"/>
      <c r="H7" s="73"/>
      <c r="I7" s="88"/>
      <c r="J7" s="54"/>
      <c r="K7" s="54"/>
      <c r="L7" s="54"/>
      <c r="M7" s="54"/>
      <c r="N7" s="54"/>
      <c r="O7" s="54"/>
      <c r="P7" s="54"/>
      <c r="Q7" s="54"/>
      <c r="R7" s="65"/>
      <c r="T7" s="40"/>
      <c r="U7" s="40"/>
      <c r="V7" s="38"/>
      <c r="W7" s="38"/>
    </row>
    <row r="8" spans="1:23" s="84" customFormat="1">
      <c r="A8" s="54"/>
      <c r="B8" s="70" t="s">
        <v>10</v>
      </c>
      <c r="C8" s="86" t="s">
        <v>137</v>
      </c>
      <c r="D8" s="87"/>
      <c r="E8" s="73"/>
      <c r="F8" s="73"/>
      <c r="G8" s="73"/>
      <c r="H8" s="73"/>
      <c r="I8" s="88"/>
      <c r="J8" s="54"/>
      <c r="K8" s="54"/>
      <c r="L8" s="54"/>
      <c r="M8" s="54"/>
      <c r="N8" s="54"/>
      <c r="O8" s="54"/>
      <c r="P8" s="54"/>
      <c r="Q8" s="54"/>
      <c r="R8" s="65"/>
      <c r="T8" s="40"/>
      <c r="U8" s="40"/>
      <c r="V8" s="38"/>
      <c r="W8" s="38"/>
    </row>
    <row r="9" spans="1:23" s="84" customFormat="1">
      <c r="A9" s="54"/>
      <c r="B9" s="70" t="s">
        <v>11</v>
      </c>
      <c r="C9" s="86" t="s">
        <v>138</v>
      </c>
      <c r="D9" s="87"/>
      <c r="E9" s="73"/>
      <c r="F9" s="73"/>
      <c r="G9" s="73"/>
      <c r="H9" s="73"/>
      <c r="I9" s="88"/>
      <c r="J9" s="54"/>
      <c r="K9" s="54"/>
      <c r="L9" s="54"/>
      <c r="M9" s="54"/>
      <c r="N9" s="54"/>
      <c r="O9" s="54"/>
      <c r="P9" s="54"/>
      <c r="Q9" s="54"/>
      <c r="R9" s="65"/>
      <c r="T9" s="40"/>
      <c r="U9" s="40"/>
      <c r="V9" s="38"/>
      <c r="W9" s="38"/>
    </row>
    <row r="10" spans="1:23" s="84" customFormat="1">
      <c r="A10" s="54"/>
      <c r="B10" s="75" t="s">
        <v>16</v>
      </c>
      <c r="C10" s="86" t="s">
        <v>139</v>
      </c>
      <c r="D10" s="87"/>
      <c r="E10" s="73"/>
      <c r="F10" s="73"/>
      <c r="G10" s="72"/>
      <c r="H10" s="73"/>
      <c r="I10" s="88"/>
      <c r="J10" s="54"/>
      <c r="K10" s="54"/>
      <c r="L10" s="54"/>
      <c r="M10" s="54"/>
      <c r="N10" s="54"/>
      <c r="O10" s="54"/>
      <c r="P10" s="54"/>
      <c r="Q10" s="54"/>
      <c r="R10" s="65"/>
      <c r="T10" s="46">
        <f>IF(C5&lt;&gt;5,1,"")</f>
        <v>1</v>
      </c>
      <c r="U10" s="40"/>
      <c r="V10" s="38"/>
      <c r="W10" s="38"/>
    </row>
    <row r="11" spans="1:23" s="84" customFormat="1">
      <c r="A11" s="54"/>
      <c r="B11" s="80"/>
      <c r="C11" s="288"/>
      <c r="D11" s="289"/>
      <c r="E11" s="289"/>
      <c r="F11" s="289"/>
      <c r="G11" s="289"/>
      <c r="H11" s="289"/>
      <c r="I11" s="337"/>
      <c r="J11" s="54"/>
      <c r="K11" s="54"/>
      <c r="L11" s="54"/>
      <c r="M11" s="54"/>
      <c r="N11" s="54"/>
      <c r="O11" s="54"/>
      <c r="P11" s="54"/>
      <c r="Q11" s="54"/>
      <c r="R11" s="65" t="str">
        <f>IF(V11="NG","その他の具体的な内容を記入してください/","")</f>
        <v/>
      </c>
      <c r="S11" s="56"/>
      <c r="T11" s="40"/>
      <c r="U11" s="40"/>
      <c r="V11" s="38" t="str">
        <f>IF(AND(COUNTIF('【解体・撤去全般】（問1‐1～1‐15）'!B7:B9,"○")&gt;=1,'【解体・撤去全般】（問1‐1～1‐15）'!L27=1,C5=5,C11=""),"NG","OK")</f>
        <v>OK</v>
      </c>
      <c r="W11" s="38"/>
    </row>
    <row r="12" spans="1:23" s="84" customFormat="1" ht="16.5">
      <c r="A12" s="54"/>
      <c r="B12" s="66"/>
      <c r="C12" s="54"/>
      <c r="D12" s="54"/>
      <c r="E12" s="61"/>
      <c r="F12" s="54"/>
      <c r="G12" s="54"/>
      <c r="H12" s="54"/>
      <c r="I12" s="54"/>
      <c r="J12" s="54"/>
      <c r="K12" s="54"/>
      <c r="L12" s="54"/>
      <c r="M12" s="54"/>
      <c r="N12" s="54"/>
      <c r="O12" s="54"/>
      <c r="P12" s="54"/>
      <c r="Q12" s="54"/>
      <c r="R12" s="65"/>
      <c r="T12" s="40"/>
      <c r="U12" s="40"/>
      <c r="V12" s="38"/>
      <c r="W12" s="38"/>
    </row>
    <row r="13" spans="1:23" s="84" customFormat="1" ht="15" customHeight="1">
      <c r="A13" s="54"/>
      <c r="B13" s="68" t="s">
        <v>140</v>
      </c>
      <c r="C13" s="312" t="s">
        <v>406</v>
      </c>
      <c r="D13" s="312"/>
      <c r="E13" s="312"/>
      <c r="F13" s="312"/>
      <c r="G13" s="312"/>
      <c r="H13" s="312"/>
      <c r="I13" s="312"/>
      <c r="J13" s="312"/>
      <c r="K13" s="312"/>
      <c r="L13" s="312"/>
      <c r="M13" s="312"/>
      <c r="N13" s="312"/>
      <c r="O13" s="312"/>
      <c r="P13" s="312"/>
      <c r="Q13" s="54"/>
      <c r="R13" s="65"/>
      <c r="T13" s="51" t="str">
        <f>IF(C5=4,1,"")</f>
        <v/>
      </c>
      <c r="U13" s="40"/>
      <c r="V13" s="38"/>
      <c r="W13" s="38"/>
    </row>
    <row r="14" spans="1:23" s="84" customFormat="1" ht="16.5">
      <c r="A14" s="54"/>
      <c r="B14" s="66"/>
      <c r="C14" s="312"/>
      <c r="D14" s="312"/>
      <c r="E14" s="312"/>
      <c r="F14" s="312"/>
      <c r="G14" s="312"/>
      <c r="H14" s="312"/>
      <c r="I14" s="312"/>
      <c r="J14" s="312"/>
      <c r="K14" s="312"/>
      <c r="L14" s="312"/>
      <c r="M14" s="312"/>
      <c r="N14" s="312"/>
      <c r="O14" s="312"/>
      <c r="P14" s="312"/>
      <c r="Q14" s="54"/>
      <c r="R14" s="65"/>
      <c r="T14" s="40"/>
      <c r="U14" s="40"/>
      <c r="V14" s="38"/>
      <c r="W14" s="38"/>
    </row>
    <row r="15" spans="1:23" s="84" customFormat="1" ht="16.5">
      <c r="A15" s="54"/>
      <c r="B15" s="66"/>
      <c r="C15" s="312"/>
      <c r="D15" s="312"/>
      <c r="E15" s="312"/>
      <c r="F15" s="312"/>
      <c r="G15" s="312"/>
      <c r="H15" s="312"/>
      <c r="I15" s="312"/>
      <c r="J15" s="312"/>
      <c r="K15" s="312"/>
      <c r="L15" s="312"/>
      <c r="M15" s="312"/>
      <c r="N15" s="312"/>
      <c r="O15" s="312"/>
      <c r="P15" s="312"/>
      <c r="Q15" s="54"/>
      <c r="R15" s="65"/>
      <c r="T15" s="40"/>
      <c r="U15" s="40"/>
      <c r="V15" s="38"/>
      <c r="W15" s="38"/>
    </row>
    <row r="16" spans="1:23" s="84" customFormat="1" ht="16.5">
      <c r="A16" s="54"/>
      <c r="B16" s="66"/>
      <c r="C16" s="312"/>
      <c r="D16" s="312"/>
      <c r="E16" s="312"/>
      <c r="F16" s="312"/>
      <c r="G16" s="312"/>
      <c r="H16" s="312"/>
      <c r="I16" s="312"/>
      <c r="J16" s="312"/>
      <c r="K16" s="312"/>
      <c r="L16" s="312"/>
      <c r="M16" s="312"/>
      <c r="N16" s="312"/>
      <c r="O16" s="312"/>
      <c r="P16" s="312"/>
      <c r="Q16" s="54"/>
      <c r="R16" s="65"/>
      <c r="T16" s="40"/>
      <c r="U16" s="40"/>
      <c r="V16" s="38"/>
      <c r="W16" s="38"/>
    </row>
    <row r="17" spans="1:23" s="84" customFormat="1" ht="16.5">
      <c r="A17" s="54"/>
      <c r="B17" s="66"/>
      <c r="C17" s="67"/>
      <c r="D17" s="67"/>
      <c r="E17" s="67"/>
      <c r="F17" s="67"/>
      <c r="G17" s="67"/>
      <c r="H17" s="67"/>
      <c r="I17" s="67"/>
      <c r="J17" s="67"/>
      <c r="K17" s="54"/>
      <c r="L17" s="54"/>
      <c r="M17" s="54"/>
      <c r="N17" s="54"/>
      <c r="O17" s="54"/>
      <c r="P17" s="54"/>
      <c r="Q17" s="54"/>
      <c r="R17" s="65"/>
      <c r="T17" s="40"/>
      <c r="U17" s="40"/>
      <c r="V17" s="38"/>
      <c r="W17" s="38"/>
    </row>
    <row r="18" spans="1:23" s="84" customFormat="1" ht="15" customHeight="1">
      <c r="A18" s="54"/>
      <c r="B18" s="89" t="s">
        <v>280</v>
      </c>
      <c r="C18" s="338" t="s">
        <v>281</v>
      </c>
      <c r="D18" s="339"/>
      <c r="E18" s="338" t="s">
        <v>282</v>
      </c>
      <c r="F18" s="340"/>
      <c r="G18" s="340"/>
      <c r="H18" s="339"/>
      <c r="I18" s="338" t="s">
        <v>283</v>
      </c>
      <c r="J18" s="339"/>
      <c r="K18" s="338" t="s">
        <v>284</v>
      </c>
      <c r="L18" s="339"/>
      <c r="M18" s="338" t="s">
        <v>285</v>
      </c>
      <c r="N18" s="339"/>
      <c r="O18" s="338" t="s">
        <v>286</v>
      </c>
      <c r="P18" s="339"/>
      <c r="Q18" s="54"/>
      <c r="R18" s="65"/>
      <c r="T18" s="40"/>
      <c r="U18" s="40"/>
      <c r="V18" s="38"/>
      <c r="W18" s="38"/>
    </row>
    <row r="19" spans="1:23" s="84" customFormat="1">
      <c r="A19" s="54"/>
      <c r="B19" s="330" t="s">
        <v>287</v>
      </c>
      <c r="C19" s="342">
        <v>2025</v>
      </c>
      <c r="D19" s="313" t="s">
        <v>142</v>
      </c>
      <c r="E19" s="334">
        <v>200</v>
      </c>
      <c r="F19" s="313" t="s">
        <v>1</v>
      </c>
      <c r="G19" s="334">
        <v>10</v>
      </c>
      <c r="H19" s="313" t="s">
        <v>0</v>
      </c>
      <c r="I19" s="334">
        <v>50</v>
      </c>
      <c r="J19" s="313" t="s">
        <v>145</v>
      </c>
      <c r="K19" s="331">
        <v>1</v>
      </c>
      <c r="L19" s="90" t="s">
        <v>288</v>
      </c>
      <c r="M19" s="334">
        <v>30000</v>
      </c>
      <c r="N19" s="313" t="s">
        <v>144</v>
      </c>
      <c r="O19" s="331">
        <v>1</v>
      </c>
      <c r="P19" s="325" t="s">
        <v>289</v>
      </c>
      <c r="Q19" s="54"/>
      <c r="R19" s="65"/>
      <c r="T19" s="40"/>
      <c r="U19" s="40"/>
      <c r="V19" s="38"/>
      <c r="W19" s="38"/>
    </row>
    <row r="20" spans="1:23" s="84" customFormat="1">
      <c r="A20" s="54"/>
      <c r="B20" s="330"/>
      <c r="C20" s="343"/>
      <c r="D20" s="314"/>
      <c r="E20" s="335"/>
      <c r="F20" s="314"/>
      <c r="G20" s="335"/>
      <c r="H20" s="314"/>
      <c r="I20" s="335"/>
      <c r="J20" s="314"/>
      <c r="K20" s="332"/>
      <c r="L20" s="90" t="s">
        <v>290</v>
      </c>
      <c r="M20" s="335"/>
      <c r="N20" s="314"/>
      <c r="O20" s="332"/>
      <c r="P20" s="326"/>
      <c r="Q20" s="54"/>
      <c r="R20" s="65"/>
      <c r="T20" s="40"/>
      <c r="U20" s="40"/>
      <c r="V20" s="38"/>
      <c r="W20" s="38"/>
    </row>
    <row r="21" spans="1:23" s="84" customFormat="1">
      <c r="A21" s="54"/>
      <c r="B21" s="330"/>
      <c r="C21" s="343"/>
      <c r="D21" s="314"/>
      <c r="E21" s="335"/>
      <c r="F21" s="314"/>
      <c r="G21" s="335"/>
      <c r="H21" s="314"/>
      <c r="I21" s="335"/>
      <c r="J21" s="314"/>
      <c r="K21" s="332"/>
      <c r="L21" s="90" t="s">
        <v>291</v>
      </c>
      <c r="M21" s="335"/>
      <c r="N21" s="314"/>
      <c r="O21" s="332"/>
      <c r="P21" s="325" t="s">
        <v>292</v>
      </c>
      <c r="Q21" s="54"/>
      <c r="R21" s="65"/>
      <c r="T21" s="40"/>
      <c r="U21" s="40"/>
      <c r="V21" s="38"/>
      <c r="W21" s="38"/>
    </row>
    <row r="22" spans="1:23" s="84" customFormat="1">
      <c r="A22" s="54"/>
      <c r="B22" s="341"/>
      <c r="C22" s="344"/>
      <c r="D22" s="315"/>
      <c r="E22" s="336"/>
      <c r="F22" s="315"/>
      <c r="G22" s="336"/>
      <c r="H22" s="315"/>
      <c r="I22" s="336"/>
      <c r="J22" s="315"/>
      <c r="K22" s="333"/>
      <c r="L22" s="90" t="s">
        <v>293</v>
      </c>
      <c r="M22" s="336"/>
      <c r="N22" s="315"/>
      <c r="O22" s="333"/>
      <c r="P22" s="326"/>
      <c r="Q22" s="54"/>
      <c r="R22" s="65"/>
      <c r="T22" s="40"/>
      <c r="U22" s="40"/>
      <c r="V22" s="38"/>
      <c r="W22" s="38"/>
    </row>
    <row r="23" spans="1:23" s="84" customFormat="1" ht="18.75">
      <c r="A23" s="54"/>
      <c r="B23" s="330" t="s">
        <v>8</v>
      </c>
      <c r="C23" s="319"/>
      <c r="D23" s="313" t="s">
        <v>142</v>
      </c>
      <c r="E23" s="316"/>
      <c r="F23" s="313" t="s">
        <v>1</v>
      </c>
      <c r="G23" s="316"/>
      <c r="H23" s="313" t="s">
        <v>0</v>
      </c>
      <c r="I23" s="316"/>
      <c r="J23" s="313" t="s">
        <v>145</v>
      </c>
      <c r="K23" s="327"/>
      <c r="L23" s="90" t="s">
        <v>288</v>
      </c>
      <c r="M23" s="316"/>
      <c r="N23" s="313" t="s">
        <v>144</v>
      </c>
      <c r="O23" s="322"/>
      <c r="P23" s="325" t="s">
        <v>289</v>
      </c>
      <c r="Q23" s="54"/>
      <c r="R23" s="65" t="str">
        <f>IF(V23="NG","直近順に最大５つまで入力してください/","")</f>
        <v/>
      </c>
      <c r="T23" s="51">
        <f>IF(SUM(C23,E23,G23,I23,K23,M23,O23)=0,1,"")</f>
        <v>1</v>
      </c>
      <c r="U23" s="40"/>
      <c r="V23" s="38" t="str">
        <f>IF(AND(COUNTIF('【解体・撤去全般】（問1‐1～1‐15）'!B7:B9,"○")&gt;=1,'【解体・撤去全般】（問1‐1～1‐15）'!L27=1,OR(C5=1,C5=2,C5=3,C5=5),OR(C23="",E23="",G23="",I23="",K23="",M23="",O23="")),"NG","OK")</f>
        <v>OK</v>
      </c>
      <c r="W23"/>
    </row>
    <row r="24" spans="1:23" s="84" customFormat="1" ht="18.75">
      <c r="A24" s="54"/>
      <c r="B24" s="330"/>
      <c r="C24" s="320"/>
      <c r="D24" s="314"/>
      <c r="E24" s="317"/>
      <c r="F24" s="314"/>
      <c r="G24" s="317"/>
      <c r="H24" s="314"/>
      <c r="I24" s="317"/>
      <c r="J24" s="314"/>
      <c r="K24" s="328"/>
      <c r="L24" s="90" t="s">
        <v>290</v>
      </c>
      <c r="M24" s="317"/>
      <c r="N24" s="314"/>
      <c r="O24" s="323"/>
      <c r="P24" s="326"/>
      <c r="Q24" s="54"/>
      <c r="R24" s="65"/>
      <c r="T24" s="40"/>
      <c r="U24" s="40"/>
      <c r="V24" s="38"/>
      <c r="W24"/>
    </row>
    <row r="25" spans="1:23" s="84" customFormat="1" ht="18.75">
      <c r="A25" s="54"/>
      <c r="B25" s="330"/>
      <c r="C25" s="320"/>
      <c r="D25" s="314"/>
      <c r="E25" s="317"/>
      <c r="F25" s="314"/>
      <c r="G25" s="317"/>
      <c r="H25" s="314"/>
      <c r="I25" s="317"/>
      <c r="J25" s="314"/>
      <c r="K25" s="328"/>
      <c r="L25" s="90" t="s">
        <v>291</v>
      </c>
      <c r="M25" s="317"/>
      <c r="N25" s="314"/>
      <c r="O25" s="323"/>
      <c r="P25" s="325" t="s">
        <v>292</v>
      </c>
      <c r="Q25" s="54"/>
      <c r="R25" s="65"/>
      <c r="T25" s="40"/>
      <c r="U25" s="40"/>
      <c r="V25" s="38"/>
      <c r="W25"/>
    </row>
    <row r="26" spans="1:23" s="84" customFormat="1" ht="18.75">
      <c r="A26" s="54"/>
      <c r="B26" s="330"/>
      <c r="C26" s="321"/>
      <c r="D26" s="315"/>
      <c r="E26" s="318"/>
      <c r="F26" s="315"/>
      <c r="G26" s="318"/>
      <c r="H26" s="315"/>
      <c r="I26" s="318"/>
      <c r="J26" s="315"/>
      <c r="K26" s="329"/>
      <c r="L26" s="90" t="s">
        <v>293</v>
      </c>
      <c r="M26" s="318"/>
      <c r="N26" s="315"/>
      <c r="O26" s="324"/>
      <c r="P26" s="326"/>
      <c r="Q26" s="54"/>
      <c r="R26" s="65"/>
      <c r="T26" s="40"/>
      <c r="U26" s="40"/>
      <c r="V26" s="38"/>
      <c r="W26"/>
    </row>
    <row r="27" spans="1:23" s="84" customFormat="1">
      <c r="A27" s="54"/>
      <c r="B27" s="330" t="s">
        <v>9</v>
      </c>
      <c r="C27" s="319"/>
      <c r="D27" s="313" t="s">
        <v>142</v>
      </c>
      <c r="E27" s="316"/>
      <c r="F27" s="313" t="s">
        <v>1</v>
      </c>
      <c r="G27" s="316"/>
      <c r="H27" s="313" t="s">
        <v>0</v>
      </c>
      <c r="I27" s="316"/>
      <c r="J27" s="313" t="s">
        <v>145</v>
      </c>
      <c r="K27" s="327"/>
      <c r="L27" s="90" t="s">
        <v>288</v>
      </c>
      <c r="M27" s="316"/>
      <c r="N27" s="313" t="s">
        <v>144</v>
      </c>
      <c r="O27" s="322"/>
      <c r="P27" s="325" t="s">
        <v>289</v>
      </c>
      <c r="Q27" s="54"/>
      <c r="R27" s="65"/>
      <c r="T27" s="51">
        <f>IF(SUM(C27,E27,G27,I27,K27,M27,O27)=0,1,"")</f>
        <v>1</v>
      </c>
      <c r="U27" s="40"/>
      <c r="V27" s="38"/>
      <c r="W27" s="38"/>
    </row>
    <row r="28" spans="1:23" s="84" customFormat="1">
      <c r="A28" s="54"/>
      <c r="B28" s="330"/>
      <c r="C28" s="320"/>
      <c r="D28" s="314"/>
      <c r="E28" s="317"/>
      <c r="F28" s="314"/>
      <c r="G28" s="317"/>
      <c r="H28" s="314"/>
      <c r="I28" s="317"/>
      <c r="J28" s="314"/>
      <c r="K28" s="328"/>
      <c r="L28" s="90" t="s">
        <v>290</v>
      </c>
      <c r="M28" s="317"/>
      <c r="N28" s="314"/>
      <c r="O28" s="323"/>
      <c r="P28" s="326"/>
      <c r="Q28" s="54"/>
      <c r="R28" s="65"/>
      <c r="T28" s="40"/>
      <c r="U28" s="40"/>
      <c r="V28" s="38"/>
      <c r="W28" s="38"/>
    </row>
    <row r="29" spans="1:23" s="84" customFormat="1">
      <c r="A29" s="54"/>
      <c r="B29" s="330"/>
      <c r="C29" s="320"/>
      <c r="D29" s="314"/>
      <c r="E29" s="317"/>
      <c r="F29" s="314"/>
      <c r="G29" s="317"/>
      <c r="H29" s="314"/>
      <c r="I29" s="317"/>
      <c r="J29" s="314"/>
      <c r="K29" s="328"/>
      <c r="L29" s="90" t="s">
        <v>291</v>
      </c>
      <c r="M29" s="317"/>
      <c r="N29" s="314"/>
      <c r="O29" s="323"/>
      <c r="P29" s="325" t="s">
        <v>292</v>
      </c>
      <c r="Q29" s="54"/>
      <c r="R29" s="65"/>
      <c r="T29" s="40"/>
      <c r="U29" s="40"/>
      <c r="V29" s="38"/>
      <c r="W29" s="38"/>
    </row>
    <row r="30" spans="1:23" s="84" customFormat="1">
      <c r="A30" s="54"/>
      <c r="B30" s="330"/>
      <c r="C30" s="321"/>
      <c r="D30" s="315"/>
      <c r="E30" s="318"/>
      <c r="F30" s="315"/>
      <c r="G30" s="318"/>
      <c r="H30" s="315"/>
      <c r="I30" s="318"/>
      <c r="J30" s="315"/>
      <c r="K30" s="329"/>
      <c r="L30" s="90" t="s">
        <v>293</v>
      </c>
      <c r="M30" s="318"/>
      <c r="N30" s="315"/>
      <c r="O30" s="324"/>
      <c r="P30" s="326"/>
      <c r="Q30" s="54"/>
      <c r="R30" s="65"/>
      <c r="T30" s="40"/>
      <c r="U30" s="40"/>
      <c r="V30" s="38"/>
      <c r="W30" s="38"/>
    </row>
    <row r="31" spans="1:23" s="84" customFormat="1">
      <c r="A31" s="54"/>
      <c r="B31" s="330" t="s">
        <v>10</v>
      </c>
      <c r="C31" s="319"/>
      <c r="D31" s="313" t="s">
        <v>142</v>
      </c>
      <c r="E31" s="316"/>
      <c r="F31" s="313" t="s">
        <v>1</v>
      </c>
      <c r="G31" s="316"/>
      <c r="H31" s="313" t="s">
        <v>0</v>
      </c>
      <c r="I31" s="316"/>
      <c r="J31" s="313" t="s">
        <v>145</v>
      </c>
      <c r="K31" s="327"/>
      <c r="L31" s="90" t="s">
        <v>288</v>
      </c>
      <c r="M31" s="316"/>
      <c r="N31" s="313" t="s">
        <v>144</v>
      </c>
      <c r="O31" s="322"/>
      <c r="P31" s="325" t="s">
        <v>289</v>
      </c>
      <c r="Q31" s="54"/>
      <c r="R31" s="65"/>
      <c r="T31" s="51">
        <f>IF(SUM(C31,E31,G31,I31,K31,M31,O31)=0,1,"")</f>
        <v>1</v>
      </c>
      <c r="U31" s="40"/>
      <c r="V31" s="38"/>
      <c r="W31" s="38"/>
    </row>
    <row r="32" spans="1:23" s="84" customFormat="1">
      <c r="A32" s="54"/>
      <c r="B32" s="330"/>
      <c r="C32" s="320"/>
      <c r="D32" s="314"/>
      <c r="E32" s="317"/>
      <c r="F32" s="314"/>
      <c r="G32" s="317"/>
      <c r="H32" s="314"/>
      <c r="I32" s="317"/>
      <c r="J32" s="314"/>
      <c r="K32" s="328"/>
      <c r="L32" s="90" t="s">
        <v>290</v>
      </c>
      <c r="M32" s="317"/>
      <c r="N32" s="314"/>
      <c r="O32" s="323"/>
      <c r="P32" s="326"/>
      <c r="Q32" s="54"/>
      <c r="R32" s="65"/>
      <c r="T32" s="40"/>
      <c r="U32" s="40"/>
      <c r="V32" s="38"/>
      <c r="W32" s="38"/>
    </row>
    <row r="33" spans="1:23" s="84" customFormat="1">
      <c r="A33" s="54"/>
      <c r="B33" s="330"/>
      <c r="C33" s="320"/>
      <c r="D33" s="314"/>
      <c r="E33" s="317"/>
      <c r="F33" s="314"/>
      <c r="G33" s="317"/>
      <c r="H33" s="314"/>
      <c r="I33" s="317"/>
      <c r="J33" s="314"/>
      <c r="K33" s="328"/>
      <c r="L33" s="90" t="s">
        <v>291</v>
      </c>
      <c r="M33" s="317"/>
      <c r="N33" s="314"/>
      <c r="O33" s="323"/>
      <c r="P33" s="325" t="s">
        <v>292</v>
      </c>
      <c r="Q33" s="54"/>
      <c r="R33" s="65"/>
      <c r="T33" s="40"/>
      <c r="U33" s="40"/>
      <c r="V33" s="38"/>
      <c r="W33" s="38"/>
    </row>
    <row r="34" spans="1:23" s="84" customFormat="1">
      <c r="A34" s="54"/>
      <c r="B34" s="330"/>
      <c r="C34" s="321"/>
      <c r="D34" s="315"/>
      <c r="E34" s="318"/>
      <c r="F34" s="315"/>
      <c r="G34" s="318"/>
      <c r="H34" s="315"/>
      <c r="I34" s="318"/>
      <c r="J34" s="315"/>
      <c r="K34" s="329"/>
      <c r="L34" s="90" t="s">
        <v>293</v>
      </c>
      <c r="M34" s="318"/>
      <c r="N34" s="315"/>
      <c r="O34" s="324"/>
      <c r="P34" s="326"/>
      <c r="Q34" s="54"/>
      <c r="R34" s="65"/>
      <c r="T34" s="40"/>
      <c r="U34" s="40"/>
      <c r="V34" s="38"/>
      <c r="W34" s="38"/>
    </row>
    <row r="35" spans="1:23" s="84" customFormat="1">
      <c r="A35" s="54"/>
      <c r="B35" s="330" t="s">
        <v>11</v>
      </c>
      <c r="C35" s="319"/>
      <c r="D35" s="313" t="s">
        <v>142</v>
      </c>
      <c r="E35" s="316"/>
      <c r="F35" s="313" t="s">
        <v>1</v>
      </c>
      <c r="G35" s="316"/>
      <c r="H35" s="313" t="s">
        <v>0</v>
      </c>
      <c r="I35" s="316"/>
      <c r="J35" s="313" t="s">
        <v>145</v>
      </c>
      <c r="K35" s="327"/>
      <c r="L35" s="90" t="s">
        <v>288</v>
      </c>
      <c r="M35" s="316"/>
      <c r="N35" s="313" t="s">
        <v>144</v>
      </c>
      <c r="O35" s="322"/>
      <c r="P35" s="325" t="s">
        <v>289</v>
      </c>
      <c r="Q35" s="54"/>
      <c r="R35" s="65"/>
      <c r="T35" s="51">
        <f>IF(SUM(C35,E35,G35,I35,K35,M35,O35)=0,1,"")</f>
        <v>1</v>
      </c>
      <c r="U35" s="40"/>
      <c r="V35" s="38"/>
      <c r="W35" s="38"/>
    </row>
    <row r="36" spans="1:23" s="84" customFormat="1">
      <c r="A36" s="54"/>
      <c r="B36" s="330"/>
      <c r="C36" s="320"/>
      <c r="D36" s="314"/>
      <c r="E36" s="317"/>
      <c r="F36" s="314"/>
      <c r="G36" s="317"/>
      <c r="H36" s="314"/>
      <c r="I36" s="317"/>
      <c r="J36" s="314"/>
      <c r="K36" s="328"/>
      <c r="L36" s="90" t="s">
        <v>290</v>
      </c>
      <c r="M36" s="317"/>
      <c r="N36" s="314"/>
      <c r="O36" s="323"/>
      <c r="P36" s="326"/>
      <c r="Q36" s="54"/>
      <c r="R36" s="65"/>
      <c r="T36" s="40"/>
      <c r="U36" s="40"/>
      <c r="V36" s="38"/>
      <c r="W36" s="38"/>
    </row>
    <row r="37" spans="1:23" s="84" customFormat="1">
      <c r="A37" s="54"/>
      <c r="B37" s="330"/>
      <c r="C37" s="320"/>
      <c r="D37" s="314"/>
      <c r="E37" s="317"/>
      <c r="F37" s="314"/>
      <c r="G37" s="317"/>
      <c r="H37" s="314"/>
      <c r="I37" s="317"/>
      <c r="J37" s="314"/>
      <c r="K37" s="328"/>
      <c r="L37" s="90" t="s">
        <v>291</v>
      </c>
      <c r="M37" s="317"/>
      <c r="N37" s="314"/>
      <c r="O37" s="323"/>
      <c r="P37" s="325" t="s">
        <v>292</v>
      </c>
      <c r="Q37" s="54"/>
      <c r="R37" s="65"/>
      <c r="T37" s="40"/>
      <c r="U37" s="40"/>
      <c r="V37" s="38"/>
      <c r="W37" s="38"/>
    </row>
    <row r="38" spans="1:23" s="84" customFormat="1">
      <c r="A38" s="54"/>
      <c r="B38" s="330"/>
      <c r="C38" s="321"/>
      <c r="D38" s="315"/>
      <c r="E38" s="318"/>
      <c r="F38" s="315"/>
      <c r="G38" s="318"/>
      <c r="H38" s="315"/>
      <c r="I38" s="318"/>
      <c r="J38" s="315"/>
      <c r="K38" s="329"/>
      <c r="L38" s="90" t="s">
        <v>293</v>
      </c>
      <c r="M38" s="318"/>
      <c r="N38" s="315"/>
      <c r="O38" s="324"/>
      <c r="P38" s="326"/>
      <c r="Q38" s="54"/>
      <c r="R38" s="65"/>
      <c r="T38" s="40"/>
      <c r="U38" s="40"/>
      <c r="V38" s="38"/>
      <c r="W38" s="38"/>
    </row>
    <row r="39" spans="1:23" s="84" customFormat="1">
      <c r="A39" s="54"/>
      <c r="B39" s="330" t="s">
        <v>12</v>
      </c>
      <c r="C39" s="319"/>
      <c r="D39" s="313" t="s">
        <v>142</v>
      </c>
      <c r="E39" s="316"/>
      <c r="F39" s="313" t="s">
        <v>1</v>
      </c>
      <c r="G39" s="316"/>
      <c r="H39" s="313" t="s">
        <v>0</v>
      </c>
      <c r="I39" s="316"/>
      <c r="J39" s="313" t="s">
        <v>145</v>
      </c>
      <c r="K39" s="327"/>
      <c r="L39" s="90" t="s">
        <v>288</v>
      </c>
      <c r="M39" s="316"/>
      <c r="N39" s="313" t="s">
        <v>144</v>
      </c>
      <c r="O39" s="322"/>
      <c r="P39" s="325" t="s">
        <v>289</v>
      </c>
      <c r="Q39" s="54"/>
      <c r="R39" s="65"/>
      <c r="T39" s="51">
        <f>IF(SUM(C39,E39,G39,I39,K39,M39,O39)=0,1,"")</f>
        <v>1</v>
      </c>
      <c r="U39" s="40"/>
      <c r="V39" s="38"/>
      <c r="W39" s="38"/>
    </row>
    <row r="40" spans="1:23" s="84" customFormat="1">
      <c r="A40" s="54"/>
      <c r="B40" s="330"/>
      <c r="C40" s="320"/>
      <c r="D40" s="314"/>
      <c r="E40" s="317"/>
      <c r="F40" s="314"/>
      <c r="G40" s="317"/>
      <c r="H40" s="314"/>
      <c r="I40" s="317"/>
      <c r="J40" s="314"/>
      <c r="K40" s="328"/>
      <c r="L40" s="90" t="s">
        <v>290</v>
      </c>
      <c r="M40" s="317"/>
      <c r="N40" s="314"/>
      <c r="O40" s="323"/>
      <c r="P40" s="326"/>
      <c r="Q40" s="54"/>
      <c r="R40" s="65"/>
      <c r="T40" s="40"/>
      <c r="U40" s="40"/>
      <c r="V40" s="38"/>
      <c r="W40" s="38"/>
    </row>
    <row r="41" spans="1:23" s="84" customFormat="1">
      <c r="A41" s="54"/>
      <c r="B41" s="330"/>
      <c r="C41" s="320"/>
      <c r="D41" s="314"/>
      <c r="E41" s="317"/>
      <c r="F41" s="314"/>
      <c r="G41" s="317"/>
      <c r="H41" s="314"/>
      <c r="I41" s="317"/>
      <c r="J41" s="314"/>
      <c r="K41" s="328"/>
      <c r="L41" s="90" t="s">
        <v>291</v>
      </c>
      <c r="M41" s="317"/>
      <c r="N41" s="314"/>
      <c r="O41" s="323"/>
      <c r="P41" s="325" t="s">
        <v>292</v>
      </c>
      <c r="Q41" s="54"/>
      <c r="R41" s="65"/>
      <c r="T41" s="40"/>
      <c r="U41" s="40"/>
      <c r="V41" s="39"/>
      <c r="W41" s="39"/>
    </row>
    <row r="42" spans="1:23" s="84" customFormat="1">
      <c r="A42" s="54"/>
      <c r="B42" s="330"/>
      <c r="C42" s="321"/>
      <c r="D42" s="315"/>
      <c r="E42" s="318"/>
      <c r="F42" s="315"/>
      <c r="G42" s="318"/>
      <c r="H42" s="315"/>
      <c r="I42" s="318"/>
      <c r="J42" s="315"/>
      <c r="K42" s="329"/>
      <c r="L42" s="90" t="s">
        <v>293</v>
      </c>
      <c r="M42" s="318"/>
      <c r="N42" s="315"/>
      <c r="O42" s="324"/>
      <c r="P42" s="326"/>
      <c r="Q42" s="54"/>
      <c r="R42" s="65"/>
      <c r="T42" s="40"/>
      <c r="U42" s="40"/>
      <c r="V42" s="38"/>
      <c r="W42" s="38"/>
    </row>
    <row r="43" spans="1:23" s="84" customFormat="1">
      <c r="A43" s="54"/>
      <c r="B43" s="54"/>
      <c r="C43" s="54"/>
      <c r="D43" s="54"/>
      <c r="E43" s="54"/>
      <c r="F43" s="54"/>
      <c r="G43" s="54"/>
      <c r="H43" s="54"/>
      <c r="I43" s="54"/>
      <c r="J43" s="54"/>
      <c r="K43" s="54"/>
      <c r="L43" s="54"/>
      <c r="M43" s="54"/>
      <c r="N43" s="54"/>
      <c r="O43" s="54"/>
      <c r="P43" s="54"/>
      <c r="Q43" s="54"/>
      <c r="R43" s="65"/>
      <c r="T43" s="40"/>
      <c r="U43" s="40"/>
      <c r="V43" s="38"/>
      <c r="W43" s="38"/>
    </row>
    <row r="44" spans="1:23" s="84" customFormat="1" ht="15" customHeight="1">
      <c r="A44" s="54"/>
      <c r="B44" s="68"/>
      <c r="C44" s="312" t="s">
        <v>411</v>
      </c>
      <c r="D44" s="312"/>
      <c r="E44" s="312"/>
      <c r="F44" s="312"/>
      <c r="G44" s="312"/>
      <c r="H44" s="312"/>
      <c r="I44" s="312"/>
      <c r="J44" s="312"/>
      <c r="K44" s="312"/>
      <c r="L44" s="312"/>
      <c r="M44" s="312"/>
      <c r="N44" s="312"/>
      <c r="O44" s="312"/>
      <c r="P44" s="312"/>
      <c r="Q44" s="54"/>
      <c r="R44" s="65"/>
      <c r="T44" s="40"/>
      <c r="U44" s="40"/>
      <c r="V44" s="38"/>
      <c r="W44" s="39"/>
    </row>
    <row r="45" spans="1:23" s="84" customFormat="1">
      <c r="A45" s="54"/>
      <c r="B45" s="68"/>
      <c r="C45" s="312"/>
      <c r="D45" s="312"/>
      <c r="E45" s="312"/>
      <c r="F45" s="312"/>
      <c r="G45" s="312"/>
      <c r="H45" s="312"/>
      <c r="I45" s="312"/>
      <c r="J45" s="312"/>
      <c r="K45" s="312"/>
      <c r="L45" s="312"/>
      <c r="M45" s="312"/>
      <c r="N45" s="312"/>
      <c r="O45" s="312"/>
      <c r="P45" s="312"/>
      <c r="Q45" s="54"/>
      <c r="R45" s="65"/>
      <c r="T45" s="41"/>
      <c r="U45" s="41"/>
      <c r="V45" s="39"/>
      <c r="W45" s="39"/>
    </row>
    <row r="46" spans="1:23" s="84" customFormat="1">
      <c r="A46" s="54"/>
      <c r="B46" s="68"/>
      <c r="C46" s="312"/>
      <c r="D46" s="312"/>
      <c r="E46" s="312"/>
      <c r="F46" s="312"/>
      <c r="G46" s="312"/>
      <c r="H46" s="312"/>
      <c r="I46" s="312"/>
      <c r="J46" s="312"/>
      <c r="K46" s="312"/>
      <c r="L46" s="312"/>
      <c r="M46" s="312"/>
      <c r="N46" s="312"/>
      <c r="O46" s="312"/>
      <c r="P46" s="312"/>
      <c r="Q46" s="54"/>
      <c r="R46" s="65"/>
      <c r="T46" s="40"/>
      <c r="U46" s="40"/>
      <c r="V46" s="38"/>
      <c r="W46" s="39"/>
    </row>
    <row r="47" spans="1:23" s="84" customFormat="1">
      <c r="A47" s="54"/>
      <c r="B47" s="68"/>
      <c r="C47" s="67"/>
      <c r="D47" s="67"/>
      <c r="E47" s="67"/>
      <c r="F47" s="67"/>
      <c r="G47" s="67"/>
      <c r="H47" s="67"/>
      <c r="I47" s="67"/>
      <c r="J47" s="67"/>
      <c r="K47" s="67"/>
      <c r="L47" s="67"/>
      <c r="M47" s="67"/>
      <c r="N47" s="67"/>
      <c r="O47" s="67"/>
      <c r="P47" s="67"/>
      <c r="Q47" s="54"/>
      <c r="R47" s="65"/>
      <c r="T47" s="40"/>
      <c r="U47" s="40"/>
      <c r="V47" s="38"/>
      <c r="W47" s="39"/>
    </row>
    <row r="48" spans="1:23" s="84" customFormat="1">
      <c r="A48" s="54"/>
      <c r="B48" s="68"/>
      <c r="C48" s="67"/>
      <c r="D48" s="67"/>
      <c r="E48" s="67"/>
      <c r="F48" s="67"/>
      <c r="G48" s="67"/>
      <c r="H48" s="67"/>
      <c r="I48" s="67"/>
      <c r="J48" s="67"/>
      <c r="K48" s="67"/>
      <c r="L48" s="67"/>
      <c r="M48" s="67"/>
      <c r="N48" s="67"/>
      <c r="O48" s="67"/>
      <c r="P48" s="67"/>
      <c r="Q48" s="54"/>
      <c r="R48" s="65"/>
      <c r="T48" s="41"/>
      <c r="U48" s="41"/>
      <c r="V48" s="39"/>
      <c r="W48" s="39"/>
    </row>
    <row r="49" spans="1:23" s="84" customFormat="1">
      <c r="A49" s="54"/>
      <c r="B49" s="69" t="s">
        <v>7</v>
      </c>
      <c r="C49" s="6"/>
      <c r="D49" s="67"/>
      <c r="E49" s="67"/>
      <c r="F49" s="67"/>
      <c r="G49" s="67"/>
      <c r="H49" s="67"/>
      <c r="I49" s="54"/>
      <c r="J49" s="54"/>
      <c r="K49" s="54"/>
      <c r="L49" s="54"/>
      <c r="M49" s="54"/>
      <c r="N49" s="54"/>
      <c r="O49" s="54"/>
      <c r="P49" s="54"/>
      <c r="Q49" s="54"/>
      <c r="R49" s="65" t="str">
        <f>IF(V49="NG","いずれか一つを選択してください/","")</f>
        <v/>
      </c>
      <c r="T49" s="40"/>
      <c r="U49" s="40"/>
      <c r="V49" s="38" t="str">
        <f>IF(AND(COUNTIF('【解体・撤去全般】（問1‐1～1‐15）'!B7:B9,"○")&gt;=1,'【解体・撤去全般】（問1‐1～1‐15）'!L27=1,OR(C5=1,C5=2,C5=3,C5=5),C49=""),"NG","OK")</f>
        <v>OK</v>
      </c>
      <c r="W49" s="39"/>
    </row>
    <row r="50" spans="1:23" s="84" customFormat="1" ht="15" customHeight="1">
      <c r="A50" s="54"/>
      <c r="B50" s="75" t="s">
        <v>8</v>
      </c>
      <c r="C50" s="311" t="s">
        <v>413</v>
      </c>
      <c r="D50" s="311"/>
      <c r="E50" s="311"/>
      <c r="F50" s="311"/>
      <c r="G50" s="311"/>
      <c r="H50" s="311"/>
      <c r="I50" s="311"/>
      <c r="J50" s="311"/>
      <c r="K50" s="54"/>
      <c r="L50" s="54"/>
      <c r="M50" s="54"/>
      <c r="N50" s="54"/>
      <c r="O50" s="54"/>
      <c r="P50" s="54"/>
      <c r="Q50" s="54"/>
      <c r="R50" s="65"/>
      <c r="T50" s="40"/>
      <c r="U50" s="40"/>
      <c r="V50" s="38"/>
      <c r="W50" s="39"/>
    </row>
    <row r="51" spans="1:23" s="84" customFormat="1">
      <c r="A51" s="54"/>
      <c r="B51" s="80"/>
      <c r="C51" s="311"/>
      <c r="D51" s="311"/>
      <c r="E51" s="311"/>
      <c r="F51" s="311"/>
      <c r="G51" s="311"/>
      <c r="H51" s="311"/>
      <c r="I51" s="311"/>
      <c r="J51" s="311"/>
      <c r="K51" s="54"/>
      <c r="L51" s="54"/>
      <c r="M51" s="54"/>
      <c r="N51" s="54"/>
      <c r="O51" s="54"/>
      <c r="P51" s="54"/>
      <c r="Q51" s="54"/>
      <c r="R51" s="65"/>
      <c r="T51" s="40"/>
      <c r="U51" s="40"/>
      <c r="V51" s="38"/>
      <c r="W51" s="39"/>
    </row>
    <row r="52" spans="1:23" s="84" customFormat="1" ht="15" customHeight="1">
      <c r="A52" s="54"/>
      <c r="B52" s="75" t="s">
        <v>9</v>
      </c>
      <c r="C52" s="311" t="s">
        <v>412</v>
      </c>
      <c r="D52" s="311"/>
      <c r="E52" s="311"/>
      <c r="F52" s="311"/>
      <c r="G52" s="311"/>
      <c r="H52" s="311"/>
      <c r="I52" s="311"/>
      <c r="J52" s="311"/>
      <c r="K52" s="54"/>
      <c r="L52" s="54"/>
      <c r="M52" s="54"/>
      <c r="N52" s="54"/>
      <c r="O52" s="54"/>
      <c r="P52" s="54"/>
      <c r="Q52" s="54"/>
      <c r="R52" s="65"/>
      <c r="T52" s="40"/>
      <c r="U52" s="40"/>
      <c r="V52" s="38"/>
      <c r="W52" s="38"/>
    </row>
    <row r="53" spans="1:23" s="84" customFormat="1">
      <c r="A53" s="54"/>
      <c r="B53" s="80"/>
      <c r="C53" s="311"/>
      <c r="D53" s="311"/>
      <c r="E53" s="311"/>
      <c r="F53" s="311"/>
      <c r="G53" s="311"/>
      <c r="H53" s="311"/>
      <c r="I53" s="311"/>
      <c r="J53" s="311"/>
      <c r="K53" s="54"/>
      <c r="L53" s="54"/>
      <c r="M53" s="54"/>
      <c r="N53" s="54"/>
      <c r="O53" s="54"/>
      <c r="P53" s="54"/>
      <c r="Q53" s="54"/>
      <c r="R53" s="65"/>
      <c r="T53" s="40"/>
      <c r="U53" s="40"/>
      <c r="V53" s="38"/>
      <c r="W53" s="38"/>
    </row>
    <row r="54" spans="1:23" s="84" customFormat="1" ht="16.5">
      <c r="A54" s="54"/>
      <c r="B54" s="66"/>
      <c r="C54" s="54"/>
      <c r="D54" s="54"/>
      <c r="E54" s="61"/>
      <c r="F54" s="54"/>
      <c r="G54" s="54"/>
      <c r="H54" s="54"/>
      <c r="I54" s="54"/>
      <c r="J54" s="54"/>
      <c r="K54" s="54"/>
      <c r="L54" s="54"/>
      <c r="M54" s="54"/>
      <c r="N54" s="54"/>
      <c r="O54" s="54"/>
      <c r="P54" s="54"/>
      <c r="Q54" s="54"/>
      <c r="R54" s="65"/>
      <c r="T54" s="41"/>
      <c r="U54" s="41"/>
      <c r="V54" s="39"/>
      <c r="W54" s="39"/>
    </row>
    <row r="55" spans="1:23" s="84" customFormat="1" ht="15" customHeight="1">
      <c r="A55" s="54"/>
      <c r="B55" s="68" t="s">
        <v>146</v>
      </c>
      <c r="C55" s="312" t="s">
        <v>407</v>
      </c>
      <c r="D55" s="312"/>
      <c r="E55" s="312"/>
      <c r="F55" s="312"/>
      <c r="G55" s="312"/>
      <c r="H55" s="312"/>
      <c r="I55" s="312"/>
      <c r="J55" s="312"/>
      <c r="K55" s="312"/>
      <c r="L55" s="312"/>
      <c r="M55" s="312"/>
      <c r="N55" s="312"/>
      <c r="O55" s="312"/>
      <c r="P55" s="312"/>
      <c r="Q55" s="54"/>
      <c r="R55" s="65"/>
      <c r="T55" s="41"/>
      <c r="U55" s="41"/>
      <c r="V55" s="39"/>
      <c r="W55" s="39"/>
    </row>
    <row r="56" spans="1:23" s="84" customFormat="1">
      <c r="A56" s="54"/>
      <c r="B56" s="68"/>
      <c r="C56" s="312"/>
      <c r="D56" s="312"/>
      <c r="E56" s="312"/>
      <c r="F56" s="312"/>
      <c r="G56" s="312"/>
      <c r="H56" s="312"/>
      <c r="I56" s="312"/>
      <c r="J56" s="312"/>
      <c r="K56" s="312"/>
      <c r="L56" s="312"/>
      <c r="M56" s="312"/>
      <c r="N56" s="312"/>
      <c r="O56" s="312"/>
      <c r="P56" s="312"/>
      <c r="Q56" s="54"/>
      <c r="R56" s="65"/>
      <c r="T56" s="40"/>
      <c r="U56" s="40"/>
      <c r="V56" s="38"/>
      <c r="W56" s="39"/>
    </row>
    <row r="57" spans="1:23" s="84" customFormat="1">
      <c r="A57" s="54"/>
      <c r="B57" s="68"/>
      <c r="C57" s="67"/>
      <c r="D57" s="67"/>
      <c r="E57" s="67"/>
      <c r="F57" s="67"/>
      <c r="G57" s="67"/>
      <c r="H57" s="67"/>
      <c r="I57" s="67"/>
      <c r="J57" s="67"/>
      <c r="K57" s="54"/>
      <c r="L57" s="54"/>
      <c r="M57" s="54"/>
      <c r="N57" s="54"/>
      <c r="O57" s="54"/>
      <c r="P57" s="54"/>
      <c r="Q57" s="54"/>
      <c r="R57" s="65"/>
      <c r="T57" s="40"/>
      <c r="U57" s="40"/>
      <c r="V57" s="38"/>
      <c r="W57" s="39"/>
    </row>
    <row r="58" spans="1:23" s="84" customFormat="1">
      <c r="A58" s="54"/>
      <c r="B58" s="69" t="s">
        <v>7</v>
      </c>
      <c r="C58" s="6"/>
      <c r="D58" s="67"/>
      <c r="E58" s="67"/>
      <c r="F58" s="67"/>
      <c r="G58" s="67"/>
      <c r="H58" s="67"/>
      <c r="I58" s="83"/>
      <c r="J58" s="83"/>
      <c r="K58" s="54"/>
      <c r="L58" s="54"/>
      <c r="M58" s="54"/>
      <c r="N58" s="54"/>
      <c r="O58" s="54"/>
      <c r="P58" s="54"/>
      <c r="Q58" s="54"/>
      <c r="R58" s="65" t="str">
        <f>IF(V58="NG","いずれか一つを選択してください/","")</f>
        <v/>
      </c>
      <c r="T58" s="40"/>
      <c r="U58" s="40"/>
      <c r="V58" s="38" t="str">
        <f>IF(AND(COUNTIF('【解体・撤去全般】（問1‐1～1‐15）'!B7:B9,"○")&gt;=1,'【解体・撤去全般】（問1‐1～1‐15）'!L27=1,OR(C5=1,C5=2,C5=3,C5=5),C58=""),"NG","OK")</f>
        <v>OK</v>
      </c>
      <c r="W58" s="39"/>
    </row>
    <row r="59" spans="1:23" s="84" customFormat="1">
      <c r="A59" s="54"/>
      <c r="B59" s="70" t="s">
        <v>8</v>
      </c>
      <c r="C59" s="86" t="s">
        <v>23</v>
      </c>
      <c r="D59" s="87"/>
      <c r="E59" s="73"/>
      <c r="F59" s="73"/>
      <c r="G59" s="73"/>
      <c r="H59" s="74"/>
      <c r="I59" s="83"/>
      <c r="J59" s="83"/>
      <c r="K59" s="54"/>
      <c r="L59" s="54"/>
      <c r="M59" s="54"/>
      <c r="N59" s="54"/>
      <c r="O59" s="54"/>
      <c r="P59" s="54"/>
      <c r="Q59" s="54"/>
      <c r="R59" s="65"/>
      <c r="T59" s="41"/>
      <c r="U59" s="41"/>
      <c r="V59" s="39"/>
      <c r="W59" s="39"/>
    </row>
    <row r="60" spans="1:23" s="84" customFormat="1">
      <c r="A60" s="54"/>
      <c r="B60" s="70" t="s">
        <v>9</v>
      </c>
      <c r="C60" s="86" t="s">
        <v>49</v>
      </c>
      <c r="D60" s="87"/>
      <c r="E60" s="73"/>
      <c r="F60" s="73"/>
      <c r="G60" s="73"/>
      <c r="H60" s="74"/>
      <c r="I60" s="83"/>
      <c r="J60" s="83"/>
      <c r="K60" s="54"/>
      <c r="L60" s="54"/>
      <c r="M60" s="54"/>
      <c r="N60" s="54"/>
      <c r="O60" s="54"/>
      <c r="P60" s="54"/>
      <c r="Q60" s="54"/>
      <c r="R60" s="65"/>
      <c r="T60" s="41"/>
      <c r="U60" s="41"/>
      <c r="V60" s="39"/>
      <c r="W60" s="39"/>
    </row>
    <row r="61" spans="1:23" s="84" customFormat="1">
      <c r="A61" s="54"/>
      <c r="B61" s="70" t="s">
        <v>10</v>
      </c>
      <c r="C61" s="86" t="s">
        <v>48</v>
      </c>
      <c r="D61" s="87"/>
      <c r="E61" s="73"/>
      <c r="F61" s="73"/>
      <c r="G61" s="73"/>
      <c r="H61" s="74"/>
      <c r="I61" s="83"/>
      <c r="J61" s="83"/>
      <c r="K61" s="54"/>
      <c r="L61" s="54"/>
      <c r="M61" s="54"/>
      <c r="N61" s="54"/>
      <c r="O61" s="54"/>
      <c r="P61" s="54"/>
      <c r="Q61" s="54"/>
      <c r="R61" s="65"/>
      <c r="T61" s="41"/>
      <c r="U61" s="41"/>
      <c r="V61" s="39"/>
      <c r="W61" s="39"/>
    </row>
    <row r="62" spans="1:23" s="84" customFormat="1">
      <c r="A62" s="54"/>
      <c r="B62" s="70" t="s">
        <v>11</v>
      </c>
      <c r="C62" s="86" t="s">
        <v>50</v>
      </c>
      <c r="D62" s="87"/>
      <c r="E62" s="73"/>
      <c r="F62" s="73"/>
      <c r="G62" s="73"/>
      <c r="H62" s="74"/>
      <c r="I62" s="83"/>
      <c r="J62" s="83"/>
      <c r="K62" s="54"/>
      <c r="L62" s="54"/>
      <c r="M62" s="54"/>
      <c r="N62" s="54"/>
      <c r="O62" s="54"/>
      <c r="P62" s="54"/>
      <c r="Q62" s="54"/>
      <c r="R62" s="65"/>
      <c r="T62" s="41"/>
      <c r="U62" s="41"/>
      <c r="V62" s="39"/>
      <c r="W62" s="39"/>
    </row>
    <row r="63" spans="1:23" s="84" customFormat="1">
      <c r="A63" s="54"/>
      <c r="B63" s="70" t="s">
        <v>12</v>
      </c>
      <c r="C63" s="86" t="s">
        <v>51</v>
      </c>
      <c r="D63" s="87"/>
      <c r="E63" s="73"/>
      <c r="F63" s="73"/>
      <c r="G63" s="73"/>
      <c r="H63" s="74"/>
      <c r="I63" s="83"/>
      <c r="J63" s="83"/>
      <c r="K63" s="54"/>
      <c r="L63" s="54"/>
      <c r="M63" s="54"/>
      <c r="N63" s="54"/>
      <c r="O63" s="54"/>
      <c r="P63" s="54"/>
      <c r="Q63" s="54"/>
      <c r="R63" s="65"/>
      <c r="T63" s="41"/>
      <c r="U63" s="41"/>
      <c r="V63" s="39"/>
      <c r="W63" s="39"/>
    </row>
    <row r="64" spans="1:23" s="84" customFormat="1">
      <c r="A64" s="54"/>
      <c r="B64" s="70" t="s">
        <v>13</v>
      </c>
      <c r="C64" s="86" t="s">
        <v>294</v>
      </c>
      <c r="D64" s="87"/>
      <c r="E64" s="73"/>
      <c r="F64" s="73"/>
      <c r="G64" s="73"/>
      <c r="H64" s="74"/>
      <c r="I64" s="83"/>
      <c r="J64" s="83"/>
      <c r="K64" s="54"/>
      <c r="L64" s="54"/>
      <c r="M64" s="54"/>
      <c r="N64" s="54"/>
      <c r="O64" s="54"/>
      <c r="P64" s="54"/>
      <c r="Q64" s="54"/>
      <c r="R64" s="65"/>
      <c r="T64" s="41"/>
      <c r="U64" s="41"/>
      <c r="V64" s="39"/>
      <c r="W64" s="39"/>
    </row>
    <row r="65" spans="1:23" s="84" customFormat="1">
      <c r="A65" s="54"/>
      <c r="B65" s="68"/>
      <c r="C65" s="83"/>
      <c r="D65" s="83"/>
      <c r="E65" s="83"/>
      <c r="F65" s="83"/>
      <c r="G65" s="83"/>
      <c r="H65" s="83"/>
      <c r="I65" s="83"/>
      <c r="J65" s="83"/>
      <c r="K65" s="54"/>
      <c r="L65" s="54"/>
      <c r="M65" s="54"/>
      <c r="N65" s="54"/>
      <c r="O65" s="54"/>
      <c r="P65" s="54"/>
      <c r="Q65" s="54"/>
      <c r="R65" s="65"/>
      <c r="T65" s="40"/>
      <c r="U65" s="40"/>
      <c r="V65" s="38"/>
      <c r="W65" s="39"/>
    </row>
    <row r="66" spans="1:23" s="84" customFormat="1">
      <c r="A66" s="54"/>
      <c r="B66" s="68" t="s">
        <v>72</v>
      </c>
      <c r="C66" s="309" t="s">
        <v>356</v>
      </c>
      <c r="D66" s="309"/>
      <c r="E66" s="309"/>
      <c r="F66" s="309"/>
      <c r="G66" s="309"/>
      <c r="H66" s="309"/>
      <c r="I66" s="309"/>
      <c r="J66" s="309"/>
      <c r="K66" s="309"/>
      <c r="L66" s="309"/>
      <c r="M66" s="309"/>
      <c r="N66" s="309"/>
      <c r="O66" s="309"/>
      <c r="P66" s="309"/>
      <c r="Q66" s="54"/>
      <c r="R66" s="65"/>
      <c r="T66" s="40"/>
      <c r="U66" s="40"/>
      <c r="V66" s="38"/>
      <c r="W66" s="39"/>
    </row>
    <row r="67" spans="1:23" s="84" customFormat="1">
      <c r="A67" s="54"/>
      <c r="B67" s="68"/>
      <c r="C67" s="309"/>
      <c r="D67" s="309"/>
      <c r="E67" s="309"/>
      <c r="F67" s="309"/>
      <c r="G67" s="309"/>
      <c r="H67" s="309"/>
      <c r="I67" s="309"/>
      <c r="J67" s="309"/>
      <c r="K67" s="309"/>
      <c r="L67" s="309"/>
      <c r="M67" s="309"/>
      <c r="N67" s="309"/>
      <c r="O67" s="309"/>
      <c r="P67" s="309"/>
      <c r="Q67" s="54"/>
      <c r="R67" s="65"/>
      <c r="T67" s="40"/>
      <c r="U67" s="40"/>
      <c r="V67" s="38"/>
      <c r="W67" s="39"/>
    </row>
    <row r="68" spans="1:23" s="84" customFormat="1" ht="15" customHeight="1">
      <c r="A68" s="54"/>
      <c r="B68" s="92"/>
      <c r="C68" s="93"/>
      <c r="D68" s="93"/>
      <c r="E68" s="93"/>
      <c r="F68" s="93"/>
      <c r="G68" s="93"/>
      <c r="H68" s="93"/>
      <c r="I68" s="93"/>
      <c r="J68" s="93"/>
      <c r="K68" s="345" t="s">
        <v>357</v>
      </c>
      <c r="L68" s="346"/>
      <c r="M68" s="346"/>
      <c r="N68" s="346"/>
      <c r="O68" s="347"/>
      <c r="P68" s="54"/>
      <c r="Q68" s="54"/>
      <c r="R68" s="65"/>
      <c r="T68" s="40"/>
      <c r="U68" s="40"/>
      <c r="V68" s="38"/>
      <c r="W68" s="39"/>
    </row>
    <row r="69" spans="1:23" s="84" customFormat="1">
      <c r="A69" s="54"/>
      <c r="B69" s="56"/>
      <c r="C69" s="56"/>
      <c r="D69" s="56"/>
      <c r="E69" s="67"/>
      <c r="F69" s="67"/>
      <c r="G69" s="67"/>
      <c r="H69" s="67"/>
      <c r="I69" s="61"/>
      <c r="J69" s="61"/>
      <c r="K69" s="94" t="s">
        <v>8</v>
      </c>
      <c r="L69" s="94" t="s">
        <v>9</v>
      </c>
      <c r="M69" s="94" t="s">
        <v>10</v>
      </c>
      <c r="N69" s="94" t="s">
        <v>11</v>
      </c>
      <c r="O69" s="94" t="s">
        <v>12</v>
      </c>
      <c r="P69" s="54"/>
      <c r="Q69" s="54"/>
      <c r="R69" s="65"/>
      <c r="T69" s="40"/>
      <c r="U69" s="40"/>
      <c r="V69" s="38"/>
      <c r="W69" s="39"/>
    </row>
    <row r="70" spans="1:23" s="84" customFormat="1">
      <c r="A70" s="54"/>
      <c r="B70" s="95" t="s">
        <v>8</v>
      </c>
      <c r="C70" s="96" t="s">
        <v>370</v>
      </c>
      <c r="D70" s="97"/>
      <c r="E70" s="78"/>
      <c r="F70" s="78"/>
      <c r="G70" s="78"/>
      <c r="H70" s="78"/>
      <c r="I70" s="78"/>
      <c r="J70" s="78"/>
      <c r="K70" s="7"/>
      <c r="L70" s="165"/>
      <c r="M70" s="165"/>
      <c r="N70" s="165"/>
      <c r="O70" s="166"/>
      <c r="P70" s="54"/>
      <c r="Q70" s="54"/>
      <c r="R70" s="65" t="str">
        <f>IF(V70="NG","問3-2の回答番号1.いずれか一つを選択してください/",IF(W70="NG","選択肢1.と3.、選択肢2.と3.はそれぞれ同時に選択できません/",""))</f>
        <v/>
      </c>
      <c r="T70" s="40"/>
      <c r="U70" s="40"/>
      <c r="V70" s="38" t="str">
        <f>IF(AND(SUM(C23,E23,G23,I23,K23,M23,O23)&gt;0,COUNTIF(K70:K75,"○")=0),"NG","OK")</f>
        <v>OK</v>
      </c>
      <c r="W70" s="39" t="str">
        <f>IF(AND(SUM(C23,E23,G23,I23,K23,M23,O23)&gt;0,OR(AND(K70="○",K74="○"),AND(K71="○",K74="○"))),"NG","OK")</f>
        <v>OK</v>
      </c>
    </row>
    <row r="71" spans="1:23" s="84" customFormat="1">
      <c r="A71" s="54"/>
      <c r="B71" s="348" t="s">
        <v>38</v>
      </c>
      <c r="C71" s="350" t="s">
        <v>374</v>
      </c>
      <c r="D71" s="225"/>
      <c r="E71" s="225"/>
      <c r="F71" s="225"/>
      <c r="G71" s="225"/>
      <c r="H71" s="225"/>
      <c r="I71" s="225"/>
      <c r="J71" s="225"/>
      <c r="K71" s="352"/>
      <c r="L71" s="352"/>
      <c r="M71" s="352"/>
      <c r="N71" s="352"/>
      <c r="O71" s="352"/>
      <c r="P71" s="54"/>
      <c r="Q71" s="54"/>
      <c r="R71" s="65" t="str">
        <f>IF(V71="NG","問3-2の回答番号2.いずれか一つを選択してください/",IF(W71="NG","選択肢1.と3.、選択肢2.と3.はそれぞれ同時に選択できません/",""))</f>
        <v/>
      </c>
      <c r="T71" s="40"/>
      <c r="U71" s="40"/>
      <c r="V71" s="38" t="str">
        <f>IF(AND(SUM(C27,E27,G27,I27,K27,M27,O27)&gt;0,COUNTIF(L70:L75,"○")=0),"NG","OK")</f>
        <v>OK</v>
      </c>
      <c r="W71" s="39" t="str">
        <f>IF(AND(SUM(C27,E27,G27,I27,K27,M27,O27)&gt;0,OR(AND(L70="○",L74="○"),AND(L71="○",L74="○"))),"NG","OK")</f>
        <v>OK</v>
      </c>
    </row>
    <row r="72" spans="1:23" s="84" customFormat="1">
      <c r="A72" s="54"/>
      <c r="B72" s="349"/>
      <c r="C72" s="351"/>
      <c r="D72" s="253"/>
      <c r="E72" s="253"/>
      <c r="F72" s="253"/>
      <c r="G72" s="253"/>
      <c r="H72" s="253"/>
      <c r="I72" s="253"/>
      <c r="J72" s="253"/>
      <c r="K72" s="352"/>
      <c r="L72" s="352"/>
      <c r="M72" s="352"/>
      <c r="N72" s="352"/>
      <c r="O72" s="352"/>
      <c r="P72" s="54"/>
      <c r="Q72" s="54"/>
      <c r="R72" s="65" t="str">
        <f>IF(V72="NG","問3-2の回答番号3.いずれか一つを選択してください/",IF(W72="NG","選択肢1.と3.、選択肢2.と3.はそれぞれ同時に選択できません/",""))</f>
        <v/>
      </c>
      <c r="T72" s="40"/>
      <c r="U72" s="40"/>
      <c r="V72" s="38" t="str">
        <f>IF(AND(SUM(C31,E31,G31,I31,K31,M31,O31)&gt;0,COUNTIF(M70:M75,"○")=0),"NG","OK")</f>
        <v>OK</v>
      </c>
      <c r="W72" s="39" t="str">
        <f>IF(AND(SUM(C31,E31,G31,I31,K31,M31,O31)&gt;0,OR(AND(M70="○",M74="○"),AND(M71="○",M74="○"))),"NG","OK")</f>
        <v>OK</v>
      </c>
    </row>
    <row r="73" spans="1:23" s="84" customFormat="1">
      <c r="A73" s="54"/>
      <c r="B73" s="349"/>
      <c r="C73" s="98" t="s">
        <v>352</v>
      </c>
      <c r="D73" s="99"/>
      <c r="E73" s="167"/>
      <c r="F73" s="100" t="s">
        <v>353</v>
      </c>
      <c r="G73" s="167"/>
      <c r="H73" s="100" t="s">
        <v>354</v>
      </c>
      <c r="I73" s="100"/>
      <c r="J73" s="100"/>
      <c r="K73" s="352"/>
      <c r="L73" s="352"/>
      <c r="M73" s="352"/>
      <c r="N73" s="352"/>
      <c r="O73" s="352"/>
      <c r="P73" s="54"/>
      <c r="Q73" s="54"/>
      <c r="R73" s="65" t="str">
        <f>IF(V73="NG","問3-2の回答番号4.いずれか一つを選択してください/",IF(W73="NG","選択肢1.と3.、選択肢2.と3.はそれぞれ同時に選択できません/",""))</f>
        <v/>
      </c>
      <c r="T73" s="40"/>
      <c r="U73" s="40"/>
      <c r="V73" s="38" t="str">
        <f>IF(AND(SUM(C35,E35,G35,I35,K35,M35,O35)&gt;0,COUNTIF(N70:N75,"○")=0),"NG","OK")</f>
        <v>OK</v>
      </c>
      <c r="W73" s="39" t="str">
        <f>IF(AND(SUM(C35,E35,G35,I35,K35,M35,O35)&gt;0,OR(AND(N70="○",N74="○"),AND(N71="○",N74="○"))),"NG","OK")</f>
        <v>OK</v>
      </c>
    </row>
    <row r="74" spans="1:23" s="84" customFormat="1">
      <c r="A74" s="54"/>
      <c r="B74" s="353" t="s">
        <v>39</v>
      </c>
      <c r="C74" s="225" t="s">
        <v>355</v>
      </c>
      <c r="D74" s="225"/>
      <c r="E74" s="225"/>
      <c r="F74" s="225"/>
      <c r="G74" s="225"/>
      <c r="H74" s="225"/>
      <c r="I74" s="225"/>
      <c r="J74" s="225"/>
      <c r="K74" s="352"/>
      <c r="L74" s="352"/>
      <c r="M74" s="352"/>
      <c r="N74" s="352"/>
      <c r="O74" s="352"/>
      <c r="P74" s="54"/>
      <c r="Q74" s="54"/>
      <c r="R74" s="65" t="str">
        <f>IF(V74="NG","問3-2の回答番号5.いずれか一つを選択してください/",IF(W74="NG","選択肢1.と3.、選択肢2.と3.はそれぞれ同時に選択できません/",""))</f>
        <v/>
      </c>
      <c r="T74" s="40"/>
      <c r="U74" s="40"/>
      <c r="V74" s="38" t="str">
        <f>IF(AND(SUM(C39,E39,G39,I39,K39,M39,O39)&gt;0,COUNTIF(O70:O75,"○")=0),"NG","OK")</f>
        <v>OK</v>
      </c>
      <c r="W74" s="39" t="str">
        <f>IF(AND(SUM(C39,E39,G39,I39,K39,M39,O39)&gt;0,OR(AND(O70="○",O74="○"),AND(O71="○",O74="○"))),"NG","OK")</f>
        <v>OK</v>
      </c>
    </row>
    <row r="75" spans="1:23" s="84" customFormat="1">
      <c r="A75" s="54"/>
      <c r="B75" s="354"/>
      <c r="C75" s="233"/>
      <c r="D75" s="233"/>
      <c r="E75" s="233"/>
      <c r="F75" s="233"/>
      <c r="G75" s="233"/>
      <c r="H75" s="233"/>
      <c r="I75" s="233"/>
      <c r="J75" s="233"/>
      <c r="K75" s="352"/>
      <c r="L75" s="352"/>
      <c r="M75" s="352"/>
      <c r="N75" s="352"/>
      <c r="O75" s="352"/>
      <c r="P75" s="54"/>
      <c r="Q75" s="54"/>
      <c r="R75" s="65" t="str">
        <f>IF(V75="NG","2：分割数量を記入してください/","")</f>
        <v/>
      </c>
      <c r="T75" s="40"/>
      <c r="U75" s="40"/>
      <c r="V75" s="38" t="str">
        <f>IF(AND(COUNTIF(K71:O73,"○")=1,OR(E73="",G73="")),"NG","OK")</f>
        <v>OK</v>
      </c>
      <c r="W75" s="39"/>
    </row>
    <row r="76" spans="1:23" s="84" customFormat="1">
      <c r="A76" s="54"/>
      <c r="B76" s="68"/>
      <c r="C76" s="83"/>
      <c r="D76" s="83"/>
      <c r="E76" s="83"/>
      <c r="F76" s="83"/>
      <c r="G76" s="83"/>
      <c r="H76" s="83"/>
      <c r="I76" s="83"/>
      <c r="J76" s="83"/>
      <c r="K76" s="54"/>
      <c r="L76" s="54"/>
      <c r="M76" s="54"/>
      <c r="N76" s="54"/>
      <c r="O76" s="54"/>
      <c r="P76" s="54"/>
      <c r="Q76" s="54"/>
      <c r="R76" s="65"/>
      <c r="T76" s="40"/>
      <c r="U76" s="40"/>
      <c r="V76" s="38"/>
      <c r="W76" s="39"/>
    </row>
    <row r="77" spans="1:23" s="84" customFormat="1" ht="15" customHeight="1">
      <c r="A77" s="54"/>
      <c r="B77" s="68" t="s">
        <v>358</v>
      </c>
      <c r="C77" s="309" t="s">
        <v>408</v>
      </c>
      <c r="D77" s="309"/>
      <c r="E77" s="309"/>
      <c r="F77" s="309"/>
      <c r="G77" s="309"/>
      <c r="H77" s="309"/>
      <c r="I77" s="309"/>
      <c r="J77" s="309"/>
      <c r="K77" s="309"/>
      <c r="L77" s="309"/>
      <c r="M77" s="309"/>
      <c r="N77" s="309"/>
      <c r="O77" s="309"/>
      <c r="P77" s="309"/>
      <c r="Q77" s="54"/>
      <c r="R77" s="65"/>
      <c r="T77" s="41"/>
      <c r="U77" s="41"/>
      <c r="V77" s="39"/>
      <c r="W77" s="39"/>
    </row>
    <row r="78" spans="1:23" s="84" customFormat="1">
      <c r="A78" s="54"/>
      <c r="B78" s="68"/>
      <c r="C78" s="309"/>
      <c r="D78" s="309"/>
      <c r="E78" s="309"/>
      <c r="F78" s="309"/>
      <c r="G78" s="309"/>
      <c r="H78" s="309"/>
      <c r="I78" s="309"/>
      <c r="J78" s="309"/>
      <c r="K78" s="309"/>
      <c r="L78" s="309"/>
      <c r="M78" s="309"/>
      <c r="N78" s="309"/>
      <c r="O78" s="309"/>
      <c r="P78" s="309"/>
      <c r="Q78" s="54"/>
      <c r="R78" s="65"/>
      <c r="T78" s="40"/>
      <c r="U78" s="40"/>
      <c r="V78" s="39"/>
      <c r="W78" s="39"/>
    </row>
    <row r="79" spans="1:23" s="84" customFormat="1">
      <c r="A79" s="54"/>
      <c r="B79" s="68"/>
      <c r="C79" s="101"/>
      <c r="D79" s="101"/>
      <c r="E79" s="101"/>
      <c r="F79" s="101"/>
      <c r="G79" s="101"/>
      <c r="H79" s="101"/>
      <c r="I79" s="101"/>
      <c r="J79" s="101"/>
      <c r="K79" s="54"/>
      <c r="L79" s="54"/>
      <c r="M79" s="54"/>
      <c r="N79" s="54"/>
      <c r="O79" s="54"/>
      <c r="P79" s="54"/>
      <c r="Q79" s="54"/>
      <c r="R79" s="65"/>
      <c r="T79" s="41"/>
      <c r="U79" s="41"/>
      <c r="V79" s="39"/>
      <c r="W79" s="39"/>
    </row>
    <row r="80" spans="1:23" s="84" customFormat="1">
      <c r="A80" s="54"/>
      <c r="B80" s="69" t="s">
        <v>7</v>
      </c>
      <c r="C80" s="67"/>
      <c r="D80" s="67"/>
      <c r="E80" s="67"/>
      <c r="F80" s="67"/>
      <c r="G80" s="54"/>
      <c r="H80" s="54"/>
      <c r="I80" s="102"/>
      <c r="J80" s="67"/>
      <c r="K80" s="54"/>
      <c r="L80" s="54"/>
      <c r="M80" s="54"/>
      <c r="N80" s="54"/>
      <c r="O80" s="54"/>
      <c r="P80" s="54"/>
      <c r="Q80" s="54"/>
      <c r="R80" s="65" t="str">
        <f>IF(V80="NG","いずれか一つ以上選択してください/","")</f>
        <v/>
      </c>
      <c r="T80" s="40"/>
      <c r="U80" s="40"/>
      <c r="V80" s="38" t="str">
        <f>IF(AND(COUNTIF('【解体・撤去全般】（問1‐1～1‐15）'!B7:B9,"○")&gt;=1,'【解体・撤去全般】（問1‐1～1‐15）'!L27=1,OR(C5=1,C5=2,C5=3,C5=5),COUNTIF(B81:B87,"○")=0),"NG","OK")</f>
        <v>OK</v>
      </c>
      <c r="W80" s="39"/>
    </row>
    <row r="81" spans="1:23" s="84" customFormat="1">
      <c r="A81" s="54"/>
      <c r="B81" s="7"/>
      <c r="C81" s="70" t="s">
        <v>8</v>
      </c>
      <c r="D81" s="72" t="s">
        <v>148</v>
      </c>
      <c r="E81" s="72"/>
      <c r="F81" s="72"/>
      <c r="G81" s="72"/>
      <c r="H81" s="88"/>
      <c r="I81" s="102"/>
      <c r="J81" s="67"/>
      <c r="K81" s="54"/>
      <c r="L81" s="54"/>
      <c r="M81" s="54"/>
      <c r="N81" s="54"/>
      <c r="O81" s="54"/>
      <c r="P81" s="54"/>
      <c r="Q81" s="54"/>
      <c r="R81" s="65"/>
      <c r="T81" s="41"/>
      <c r="U81" s="41"/>
      <c r="V81" s="39"/>
      <c r="W81" s="39"/>
    </row>
    <row r="82" spans="1:23" s="84" customFormat="1">
      <c r="A82" s="54"/>
      <c r="B82" s="7"/>
      <c r="C82" s="70" t="s">
        <v>9</v>
      </c>
      <c r="D82" s="72" t="s">
        <v>149</v>
      </c>
      <c r="E82" s="72"/>
      <c r="F82" s="72"/>
      <c r="G82" s="72"/>
      <c r="H82" s="88"/>
      <c r="I82" s="102"/>
      <c r="J82" s="67"/>
      <c r="K82" s="54"/>
      <c r="L82" s="54"/>
      <c r="M82" s="54"/>
      <c r="N82" s="54"/>
      <c r="O82" s="54"/>
      <c r="P82" s="54"/>
      <c r="Q82" s="54"/>
      <c r="R82" s="65"/>
      <c r="T82" s="40"/>
      <c r="U82" s="40"/>
      <c r="V82" s="38"/>
      <c r="W82" s="39"/>
    </row>
    <row r="83" spans="1:23" s="84" customFormat="1">
      <c r="A83" s="54"/>
      <c r="B83" s="7"/>
      <c r="C83" s="70" t="s">
        <v>10</v>
      </c>
      <c r="D83" s="72" t="s">
        <v>150</v>
      </c>
      <c r="E83" s="72"/>
      <c r="F83" s="72"/>
      <c r="G83" s="72"/>
      <c r="H83" s="88"/>
      <c r="I83" s="102"/>
      <c r="J83" s="67"/>
      <c r="K83" s="54"/>
      <c r="L83" s="54"/>
      <c r="M83" s="54"/>
      <c r="N83" s="54"/>
      <c r="O83" s="54"/>
      <c r="P83" s="54"/>
      <c r="Q83" s="54"/>
      <c r="R83" s="65"/>
      <c r="T83" s="41"/>
      <c r="U83" s="41"/>
      <c r="V83" s="39"/>
      <c r="W83" s="39"/>
    </row>
    <row r="84" spans="1:23" s="84" customFormat="1">
      <c r="A84" s="54"/>
      <c r="B84" s="7"/>
      <c r="C84" s="70" t="s">
        <v>11</v>
      </c>
      <c r="D84" s="72" t="s">
        <v>151</v>
      </c>
      <c r="E84" s="72"/>
      <c r="F84" s="72"/>
      <c r="G84" s="72"/>
      <c r="H84" s="88"/>
      <c r="I84" s="102"/>
      <c r="J84" s="67"/>
      <c r="K84" s="54"/>
      <c r="L84" s="54"/>
      <c r="M84" s="54"/>
      <c r="N84" s="54"/>
      <c r="O84" s="54"/>
      <c r="P84" s="54"/>
      <c r="Q84" s="54"/>
      <c r="R84" s="65"/>
      <c r="T84" s="41"/>
      <c r="U84" s="41"/>
      <c r="V84" s="39"/>
      <c r="W84" s="39"/>
    </row>
    <row r="85" spans="1:23" s="84" customFormat="1">
      <c r="A85" s="54"/>
      <c r="B85" s="7"/>
      <c r="C85" s="70" t="s">
        <v>12</v>
      </c>
      <c r="D85" s="72" t="s">
        <v>152</v>
      </c>
      <c r="E85" s="72"/>
      <c r="F85" s="72"/>
      <c r="G85" s="72"/>
      <c r="H85" s="88"/>
      <c r="I85" s="102"/>
      <c r="J85" s="67"/>
      <c r="K85" s="54"/>
      <c r="L85" s="54"/>
      <c r="M85" s="54"/>
      <c r="N85" s="54"/>
      <c r="O85" s="54"/>
      <c r="P85" s="54"/>
      <c r="Q85" s="54"/>
      <c r="R85" s="65"/>
      <c r="T85" s="40"/>
      <c r="U85" s="40"/>
      <c r="V85" s="38"/>
      <c r="W85" s="39"/>
    </row>
    <row r="86" spans="1:23" s="84" customFormat="1">
      <c r="A86" s="54"/>
      <c r="B86" s="217"/>
      <c r="C86" s="103" t="s">
        <v>21</v>
      </c>
      <c r="D86" s="72" t="s">
        <v>147</v>
      </c>
      <c r="E86" s="77"/>
      <c r="F86" s="77"/>
      <c r="G86" s="77"/>
      <c r="H86" s="104"/>
      <c r="I86" s="102"/>
      <c r="J86" s="54"/>
      <c r="K86" s="54"/>
      <c r="L86" s="54"/>
      <c r="M86" s="54"/>
      <c r="N86" s="54"/>
      <c r="O86" s="54"/>
      <c r="P86" s="54"/>
      <c r="Q86" s="54"/>
      <c r="R86" s="65"/>
      <c r="T86" s="41"/>
      <c r="U86" s="41"/>
      <c r="V86" s="39"/>
      <c r="W86" s="39"/>
    </row>
    <row r="87" spans="1:23" s="84" customFormat="1">
      <c r="A87" s="54"/>
      <c r="B87" s="218"/>
      <c r="C87" s="105"/>
      <c r="D87" s="310"/>
      <c r="E87" s="310"/>
      <c r="F87" s="310"/>
      <c r="G87" s="310"/>
      <c r="H87" s="310"/>
      <c r="I87" s="102"/>
      <c r="J87" s="54"/>
      <c r="K87" s="54"/>
      <c r="L87" s="54"/>
      <c r="M87" s="54"/>
      <c r="N87" s="54"/>
      <c r="O87" s="54"/>
      <c r="P87" s="54"/>
      <c r="Q87" s="54"/>
      <c r="R87" s="65" t="str">
        <f>IF(V87="NG","その他の具体的な内容を記入してください/","")</f>
        <v/>
      </c>
      <c r="S87" s="56"/>
      <c r="T87" s="51">
        <f>IF(B86="",1,"")</f>
        <v>1</v>
      </c>
      <c r="U87" s="40"/>
      <c r="V87" s="38" t="str">
        <f>IF(AND(COUNTIF('【解体・撤去全般】（問1‐1～1‐15）'!B7:B9,"○")&gt;=1,'【解体・撤去全般】（問1‐1～1‐15）'!L27=1,B86="○",OR(C5=1,C5=2,C5=3,C5=5),D87=""),"NG","OK")</f>
        <v>OK</v>
      </c>
      <c r="W87" s="39"/>
    </row>
    <row r="88" spans="1:23">
      <c r="T88" s="41"/>
      <c r="U88" s="41"/>
      <c r="V88" s="39"/>
      <c r="W88" s="39"/>
    </row>
    <row r="89" spans="1:23" s="84" customFormat="1">
      <c r="A89" s="61"/>
      <c r="B89" s="81" t="s">
        <v>6</v>
      </c>
      <c r="C89" s="61"/>
      <c r="D89" s="61"/>
      <c r="E89" s="61"/>
      <c r="F89" s="61"/>
      <c r="G89" s="61"/>
      <c r="H89" s="61"/>
      <c r="I89" s="61"/>
      <c r="J89" s="61"/>
      <c r="K89" s="61"/>
      <c r="L89" s="61"/>
      <c r="M89" s="61"/>
      <c r="N89" s="61"/>
      <c r="O89" s="61"/>
      <c r="P89" s="61"/>
      <c r="Q89" s="61"/>
      <c r="R89" s="65"/>
      <c r="T89" s="40"/>
      <c r="U89" s="40"/>
      <c r="V89" s="38"/>
      <c r="W89" s="38"/>
    </row>
    <row r="90" spans="1:23">
      <c r="V90" s="39"/>
      <c r="W90" s="39"/>
    </row>
    <row r="91" spans="1:23">
      <c r="W91" s="39"/>
    </row>
    <row r="92" spans="1:23">
      <c r="W92" s="39"/>
    </row>
    <row r="93" spans="1:23">
      <c r="T93" s="41"/>
      <c r="U93" s="41"/>
      <c r="W93" s="39"/>
    </row>
    <row r="94" spans="1:23">
      <c r="W94" s="39"/>
    </row>
    <row r="95" spans="1:23" hidden="1">
      <c r="T95" s="41"/>
      <c r="U95" s="41"/>
      <c r="V95" s="39"/>
      <c r="W95" s="39"/>
    </row>
    <row r="96" spans="1:23" hidden="1">
      <c r="T96" s="41"/>
      <c r="U96" s="41"/>
      <c r="W96" s="39"/>
    </row>
    <row r="97" spans="20:23" hidden="1">
      <c r="W97" s="39"/>
    </row>
    <row r="98" spans="20:23" hidden="1">
      <c r="T98" s="41"/>
      <c r="U98" s="41"/>
      <c r="V98" s="39"/>
      <c r="W98" s="39"/>
    </row>
    <row r="99" spans="20:23" hidden="1">
      <c r="T99" s="41"/>
      <c r="U99" s="41"/>
      <c r="W99" s="39"/>
    </row>
    <row r="100" spans="20:23" hidden="1">
      <c r="W100" s="39"/>
    </row>
    <row r="101" spans="20:23" hidden="1">
      <c r="T101" s="41"/>
      <c r="U101" s="41"/>
      <c r="V101" s="39"/>
      <c r="W101" s="39"/>
    </row>
    <row r="102" spans="20:23" hidden="1">
      <c r="T102" s="41"/>
      <c r="U102" s="41"/>
      <c r="W102" s="39"/>
    </row>
    <row r="103" spans="20:23" hidden="1">
      <c r="W103" s="39"/>
    </row>
    <row r="104" spans="20:23" hidden="1">
      <c r="T104" s="41"/>
      <c r="U104" s="41"/>
      <c r="V104" s="39"/>
      <c r="W104" s="39"/>
    </row>
    <row r="105" spans="20:23" hidden="1">
      <c r="T105" s="41"/>
      <c r="U105" s="41"/>
      <c r="W105" s="39"/>
    </row>
    <row r="107" spans="20:23" hidden="1">
      <c r="T107" s="41"/>
      <c r="U107" s="41"/>
      <c r="V107" s="39"/>
      <c r="W107" s="39"/>
    </row>
    <row r="108" spans="20:23" hidden="1">
      <c r="T108" s="41"/>
      <c r="U108" s="41"/>
      <c r="V108" s="39"/>
      <c r="W108" s="39"/>
    </row>
    <row r="109" spans="20:23" hidden="1">
      <c r="T109" s="41"/>
      <c r="U109" s="41"/>
      <c r="V109" s="39"/>
      <c r="W109" s="39"/>
    </row>
    <row r="110" spans="20:23" hidden="1">
      <c r="T110" s="41"/>
      <c r="U110" s="41"/>
      <c r="V110" s="39"/>
      <c r="W110" s="39"/>
    </row>
    <row r="111" spans="20:23" hidden="1">
      <c r="W111" s="39"/>
    </row>
    <row r="112" spans="20:23" hidden="1">
      <c r="T112" s="41"/>
      <c r="U112" s="41"/>
      <c r="W112" s="39"/>
    </row>
    <row r="113" spans="20:23" hidden="1">
      <c r="T113" s="41"/>
      <c r="U113" s="41"/>
      <c r="V113" s="39"/>
      <c r="W113" s="39"/>
    </row>
    <row r="114" spans="20:23" hidden="1">
      <c r="T114" s="41"/>
      <c r="U114" s="41"/>
      <c r="W114" s="39"/>
    </row>
    <row r="115" spans="20:23" hidden="1">
      <c r="T115" s="41"/>
      <c r="U115" s="41"/>
      <c r="V115" s="39"/>
      <c r="W115" s="39"/>
    </row>
    <row r="116" spans="20:23" hidden="1">
      <c r="T116" s="41"/>
      <c r="U116" s="41"/>
      <c r="W116" s="39"/>
    </row>
    <row r="117" spans="20:23" hidden="1">
      <c r="T117" s="41"/>
      <c r="U117" s="41"/>
      <c r="V117" s="39"/>
      <c r="W117" s="39"/>
    </row>
    <row r="118" spans="20:23" hidden="1">
      <c r="T118" s="41"/>
      <c r="U118" s="41"/>
      <c r="W118" s="39"/>
    </row>
    <row r="119" spans="20:23" hidden="1">
      <c r="T119" s="41"/>
      <c r="U119" s="41"/>
      <c r="V119" s="39"/>
      <c r="W119" s="39"/>
    </row>
    <row r="120" spans="20:23" hidden="1">
      <c r="T120" s="41"/>
      <c r="U120" s="41"/>
      <c r="W120" s="39"/>
    </row>
    <row r="121" spans="20:23" hidden="1">
      <c r="W121" s="39"/>
    </row>
    <row r="122" spans="20:23" hidden="1">
      <c r="T122" s="41"/>
      <c r="U122" s="41"/>
      <c r="V122" s="39"/>
      <c r="W122" s="39"/>
    </row>
    <row r="123" spans="20:23" hidden="1">
      <c r="T123" s="41"/>
      <c r="U123" s="41"/>
      <c r="V123" s="39"/>
      <c r="W123" s="39"/>
    </row>
    <row r="124" spans="20:23" hidden="1">
      <c r="T124" s="41"/>
      <c r="U124" s="41"/>
      <c r="V124" s="39"/>
      <c r="W124" s="39"/>
    </row>
    <row r="125" spans="20:23" hidden="1">
      <c r="W125" s="39"/>
    </row>
    <row r="126" spans="20:23" hidden="1">
      <c r="W126" s="39"/>
    </row>
    <row r="127" spans="20:23" hidden="1">
      <c r="T127" s="41"/>
      <c r="U127" s="41"/>
      <c r="V127" s="39"/>
      <c r="W127" s="39"/>
    </row>
    <row r="130" spans="20:23" hidden="1">
      <c r="T130" s="41"/>
      <c r="U130" s="41"/>
      <c r="V130" s="39"/>
      <c r="W130" s="39"/>
    </row>
    <row r="131" spans="20:23" hidden="1">
      <c r="T131" s="41"/>
      <c r="U131" s="41"/>
      <c r="V131" s="39"/>
      <c r="W131" s="39"/>
    </row>
    <row r="132" spans="20:23" hidden="1">
      <c r="T132" s="41"/>
      <c r="U132" s="41"/>
      <c r="V132" s="39"/>
      <c r="W132" s="39"/>
    </row>
    <row r="133" spans="20:23" hidden="1">
      <c r="T133" s="41"/>
      <c r="U133" s="41"/>
      <c r="V133" s="39"/>
      <c r="W133" s="39"/>
    </row>
    <row r="134" spans="20:23" hidden="1">
      <c r="T134" s="41"/>
      <c r="U134" s="41"/>
      <c r="V134" s="39"/>
      <c r="W134" s="39"/>
    </row>
    <row r="135" spans="20:23" hidden="1">
      <c r="T135" s="41"/>
      <c r="U135" s="41"/>
      <c r="V135" s="39"/>
      <c r="W135" s="39"/>
    </row>
    <row r="136" spans="20:23" hidden="1">
      <c r="T136" s="41"/>
      <c r="U136" s="41"/>
      <c r="V136" s="39"/>
      <c r="W136" s="39"/>
    </row>
    <row r="137" spans="20:23" hidden="1">
      <c r="T137" s="41"/>
      <c r="U137" s="41"/>
      <c r="V137" s="39"/>
      <c r="W137" s="39"/>
    </row>
    <row r="138" spans="20:23" hidden="1">
      <c r="W138" s="39"/>
    </row>
    <row r="139" spans="20:23" hidden="1">
      <c r="T139" s="41"/>
      <c r="U139" s="41"/>
      <c r="V139" s="39"/>
      <c r="W139" s="39"/>
    </row>
    <row r="140" spans="20:23" hidden="1">
      <c r="T140" s="41"/>
      <c r="U140" s="41"/>
      <c r="V140" s="39"/>
      <c r="W140" s="39"/>
    </row>
    <row r="141" spans="20:23" hidden="1">
      <c r="T141" s="41"/>
      <c r="U141" s="41"/>
      <c r="V141" s="39"/>
      <c r="W141" s="39"/>
    </row>
    <row r="142" spans="20:23" hidden="1">
      <c r="T142" s="41"/>
      <c r="U142" s="41"/>
      <c r="V142" s="39"/>
      <c r="W142" s="39"/>
    </row>
    <row r="143" spans="20:23" hidden="1">
      <c r="W143" s="39"/>
    </row>
    <row r="144" spans="20:23" hidden="1">
      <c r="W144" s="39"/>
    </row>
    <row r="145" spans="20:23" hidden="1">
      <c r="T145" s="41"/>
      <c r="U145" s="41"/>
      <c r="V145" s="39"/>
      <c r="W145" s="39"/>
    </row>
    <row r="146" spans="20:23" hidden="1">
      <c r="T146" s="41"/>
      <c r="U146" s="41"/>
      <c r="V146" s="39"/>
      <c r="W146" s="39"/>
    </row>
    <row r="147" spans="20:23" hidden="1">
      <c r="T147" s="41"/>
      <c r="U147" s="41"/>
      <c r="V147" s="39"/>
      <c r="W147" s="39"/>
    </row>
    <row r="150" spans="20:23" hidden="1">
      <c r="W150" s="39"/>
    </row>
    <row r="151" spans="20:23" hidden="1">
      <c r="T151" s="41"/>
      <c r="U151" s="41"/>
      <c r="V151" s="39"/>
      <c r="W151" s="39"/>
    </row>
    <row r="152" spans="20:23" hidden="1">
      <c r="T152" s="41"/>
      <c r="U152" s="41"/>
      <c r="V152" s="39"/>
      <c r="W152" s="39"/>
    </row>
    <row r="153" spans="20:23" hidden="1">
      <c r="T153" s="41"/>
      <c r="U153" s="41"/>
      <c r="V153" s="39"/>
      <c r="W153" s="39"/>
    </row>
    <row r="154" spans="20:23" hidden="1">
      <c r="T154" s="41"/>
      <c r="U154" s="41"/>
      <c r="V154" s="39"/>
      <c r="W154" s="39"/>
    </row>
    <row r="155" spans="20:23" hidden="1">
      <c r="W155" s="39"/>
    </row>
    <row r="156" spans="20:23" hidden="1">
      <c r="T156" s="41"/>
      <c r="U156" s="41"/>
      <c r="V156" s="39"/>
      <c r="W156" s="39"/>
    </row>
    <row r="157" spans="20:23" hidden="1">
      <c r="T157" s="41"/>
      <c r="U157" s="41"/>
      <c r="V157" s="39"/>
      <c r="W157" s="39"/>
    </row>
    <row r="158" spans="20:23" hidden="1">
      <c r="T158" s="41"/>
      <c r="U158" s="41"/>
      <c r="V158" s="39"/>
      <c r="W158" s="39"/>
    </row>
    <row r="159" spans="20:23" hidden="1">
      <c r="W159" s="39"/>
    </row>
    <row r="160" spans="20:23" hidden="1">
      <c r="T160" s="41"/>
      <c r="U160" s="41"/>
      <c r="V160" s="39"/>
      <c r="W160" s="39"/>
    </row>
    <row r="161" spans="20:23" hidden="1">
      <c r="T161" s="41"/>
      <c r="U161" s="41"/>
      <c r="V161" s="39"/>
      <c r="W161" s="39"/>
    </row>
    <row r="162" spans="20:23" hidden="1">
      <c r="T162" s="41"/>
      <c r="U162" s="41"/>
      <c r="V162" s="39"/>
      <c r="W162" s="39"/>
    </row>
    <row r="163" spans="20:23" hidden="1">
      <c r="T163" s="41"/>
      <c r="U163" s="41"/>
      <c r="V163" s="39"/>
      <c r="W163" s="39"/>
    </row>
    <row r="164" spans="20:23" hidden="1">
      <c r="W164" s="39"/>
    </row>
    <row r="166" spans="20:23" hidden="1">
      <c r="T166" s="41"/>
      <c r="U166" s="41"/>
      <c r="V166" s="39"/>
      <c r="W166" s="39"/>
    </row>
    <row r="167" spans="20:23" hidden="1">
      <c r="T167" s="41"/>
      <c r="U167" s="41"/>
      <c r="V167" s="39"/>
      <c r="W167" s="39"/>
    </row>
    <row r="168" spans="20:23" hidden="1">
      <c r="T168" s="41"/>
      <c r="U168" s="41"/>
      <c r="V168" s="39"/>
      <c r="W168" s="39"/>
    </row>
    <row r="169" spans="20:23" hidden="1">
      <c r="T169" s="41"/>
      <c r="U169" s="41"/>
      <c r="V169" s="39"/>
      <c r="W169" s="39"/>
    </row>
    <row r="170" spans="20:23" hidden="1">
      <c r="T170" s="41"/>
      <c r="U170" s="41"/>
      <c r="V170" s="39"/>
      <c r="W170" s="39"/>
    </row>
    <row r="171" spans="20:23" hidden="1">
      <c r="T171" s="41"/>
      <c r="U171" s="41"/>
      <c r="V171" s="39"/>
      <c r="W171" s="39"/>
    </row>
    <row r="172" spans="20:23" hidden="1">
      <c r="W172" s="39"/>
    </row>
    <row r="173" spans="20:23" hidden="1">
      <c r="T173" s="41"/>
      <c r="U173" s="41"/>
      <c r="V173" s="39"/>
      <c r="W173" s="39"/>
    </row>
    <row r="174" spans="20:23" hidden="1">
      <c r="T174" s="41"/>
      <c r="U174" s="41"/>
      <c r="V174" s="39"/>
      <c r="W174" s="39"/>
    </row>
    <row r="175" spans="20:23" hidden="1">
      <c r="T175" s="41"/>
      <c r="U175" s="41"/>
      <c r="V175" s="39"/>
      <c r="W175" s="39"/>
    </row>
    <row r="176" spans="20:23" hidden="1">
      <c r="T176" s="41"/>
      <c r="U176" s="41"/>
      <c r="V176" s="39"/>
      <c r="W176" s="39"/>
    </row>
    <row r="186" spans="20:23" hidden="1">
      <c r="T186" s="41"/>
      <c r="U186" s="41"/>
      <c r="V186" s="39"/>
      <c r="W186" s="39"/>
    </row>
    <row r="187" spans="20:23" hidden="1">
      <c r="T187" s="41"/>
      <c r="U187" s="41"/>
      <c r="V187" s="39"/>
      <c r="W187" s="39"/>
    </row>
    <row r="188" spans="20:23" hidden="1">
      <c r="T188" s="41"/>
      <c r="U188" s="41"/>
      <c r="V188" s="39"/>
      <c r="W188" s="39"/>
    </row>
    <row r="189" spans="20:23" hidden="1">
      <c r="T189" s="41"/>
      <c r="U189" s="41"/>
      <c r="V189" s="39"/>
      <c r="W189" s="39"/>
    </row>
    <row r="190" spans="20:23" hidden="1">
      <c r="T190" s="41"/>
      <c r="U190" s="41"/>
      <c r="V190" s="39"/>
      <c r="W190" s="39"/>
    </row>
    <row r="191" spans="20:23" hidden="1">
      <c r="T191" s="41"/>
      <c r="U191" s="41"/>
      <c r="V191" s="39"/>
      <c r="W191" s="39"/>
    </row>
    <row r="192" spans="20:23" hidden="1">
      <c r="T192" s="41"/>
      <c r="U192" s="41"/>
      <c r="V192" s="39"/>
      <c r="W192" s="39"/>
    </row>
    <row r="193" spans="20:23" hidden="1">
      <c r="T193" s="41"/>
      <c r="U193" s="41"/>
      <c r="V193" s="39"/>
      <c r="W193" s="39"/>
    </row>
    <row r="194" spans="20:23" hidden="1">
      <c r="T194" s="41"/>
      <c r="U194" s="41"/>
      <c r="V194" s="39"/>
      <c r="W194" s="39"/>
    </row>
    <row r="195" spans="20:23" hidden="1">
      <c r="T195" s="41"/>
      <c r="U195" s="41"/>
      <c r="V195" s="39"/>
      <c r="W195" s="39"/>
    </row>
    <row r="196" spans="20:23" hidden="1">
      <c r="T196" s="41"/>
      <c r="U196" s="41"/>
      <c r="V196" s="39"/>
      <c r="W196" s="39"/>
    </row>
    <row r="197" spans="20:23" hidden="1">
      <c r="T197" s="41"/>
      <c r="U197" s="41"/>
      <c r="V197" s="39"/>
      <c r="W197" s="39"/>
    </row>
    <row r="198" spans="20:23" hidden="1">
      <c r="T198" s="41"/>
      <c r="U198" s="41"/>
      <c r="V198" s="39"/>
      <c r="W198" s="39"/>
    </row>
    <row r="199" spans="20:23" hidden="1">
      <c r="W199" s="39"/>
    </row>
    <row r="200" spans="20:23" hidden="1">
      <c r="T200" s="41"/>
      <c r="U200" s="41"/>
      <c r="V200" s="39"/>
      <c r="W200" s="39"/>
    </row>
    <row r="201" spans="20:23" hidden="1">
      <c r="T201" s="41"/>
      <c r="U201" s="41"/>
      <c r="V201" s="39"/>
      <c r="W201" s="39"/>
    </row>
  </sheetData>
  <sheetProtection algorithmName="SHA-512" hashValue="9BD4i63os3XbVVD4bcDcC+Zy7w8+KEbMqlxLdEarhhZvJq33xi/lwXgyDPZNeysXLEGEdMjmJeW+8vqZ18tkLQ==" saltValue="G/LS/UdjTI/FVEmEOXbXYA==" spinCount="100000" sheet="1" objects="1" scenarios="1"/>
  <mergeCells count="122">
    <mergeCell ref="K71:K73"/>
    <mergeCell ref="L71:L73"/>
    <mergeCell ref="M71:M73"/>
    <mergeCell ref="N71:N73"/>
    <mergeCell ref="O71:O73"/>
    <mergeCell ref="B74:B75"/>
    <mergeCell ref="C74:J75"/>
    <mergeCell ref="K74:K75"/>
    <mergeCell ref="L74:L75"/>
    <mergeCell ref="M74:M75"/>
    <mergeCell ref="N74:N75"/>
    <mergeCell ref="O74:O75"/>
    <mergeCell ref="C3:J4"/>
    <mergeCell ref="C11:I11"/>
    <mergeCell ref="B86:B87"/>
    <mergeCell ref="D87:H87"/>
    <mergeCell ref="C13:P16"/>
    <mergeCell ref="C18:D18"/>
    <mergeCell ref="E18:H18"/>
    <mergeCell ref="I18:J18"/>
    <mergeCell ref="K18:L18"/>
    <mergeCell ref="M18:N18"/>
    <mergeCell ref="O18:P18"/>
    <mergeCell ref="B19:B22"/>
    <mergeCell ref="C19:C22"/>
    <mergeCell ref="D19:D22"/>
    <mergeCell ref="E19:E22"/>
    <mergeCell ref="F19:F22"/>
    <mergeCell ref="G19:G22"/>
    <mergeCell ref="H19:H22"/>
    <mergeCell ref="I19:I22"/>
    <mergeCell ref="J19:J22"/>
    <mergeCell ref="C66:P67"/>
    <mergeCell ref="K68:O68"/>
    <mergeCell ref="B71:B73"/>
    <mergeCell ref="C71:J72"/>
    <mergeCell ref="K19:K22"/>
    <mergeCell ref="M19:M22"/>
    <mergeCell ref="N19:N22"/>
    <mergeCell ref="O19:O22"/>
    <mergeCell ref="P19:P20"/>
    <mergeCell ref="P21:P22"/>
    <mergeCell ref="B23:B26"/>
    <mergeCell ref="C23:C26"/>
    <mergeCell ref="D23:D26"/>
    <mergeCell ref="E23:E26"/>
    <mergeCell ref="F23:F26"/>
    <mergeCell ref="G23:G26"/>
    <mergeCell ref="H23:H26"/>
    <mergeCell ref="I23:I26"/>
    <mergeCell ref="J23:J26"/>
    <mergeCell ref="K23:K26"/>
    <mergeCell ref="M23:M26"/>
    <mergeCell ref="N23:N26"/>
    <mergeCell ref="O23:O26"/>
    <mergeCell ref="P23:P24"/>
    <mergeCell ref="P25:P26"/>
    <mergeCell ref="B31:B34"/>
    <mergeCell ref="M27:M30"/>
    <mergeCell ref="N27:N30"/>
    <mergeCell ref="O27:O30"/>
    <mergeCell ref="P27:P28"/>
    <mergeCell ref="P29:P30"/>
    <mergeCell ref="G27:G30"/>
    <mergeCell ref="H27:H30"/>
    <mergeCell ref="I27:I30"/>
    <mergeCell ref="J27:J30"/>
    <mergeCell ref="K27:K30"/>
    <mergeCell ref="B27:B30"/>
    <mergeCell ref="M31:M34"/>
    <mergeCell ref="N31:N34"/>
    <mergeCell ref="O31:O34"/>
    <mergeCell ref="P31:P32"/>
    <mergeCell ref="P33:P34"/>
    <mergeCell ref="G31:G34"/>
    <mergeCell ref="H31:H34"/>
    <mergeCell ref="I31:I34"/>
    <mergeCell ref="J31:J34"/>
    <mergeCell ref="K31:K34"/>
    <mergeCell ref="P35:P36"/>
    <mergeCell ref="P37:P38"/>
    <mergeCell ref="G35:G38"/>
    <mergeCell ref="H35:H38"/>
    <mergeCell ref="I35:I38"/>
    <mergeCell ref="J35:J38"/>
    <mergeCell ref="K35:K38"/>
    <mergeCell ref="B35:B38"/>
    <mergeCell ref="D39:D42"/>
    <mergeCell ref="C39:C42"/>
    <mergeCell ref="G39:G42"/>
    <mergeCell ref="H39:H42"/>
    <mergeCell ref="I39:I42"/>
    <mergeCell ref="J39:J42"/>
    <mergeCell ref="K39:K42"/>
    <mergeCell ref="B39:B42"/>
    <mergeCell ref="M35:M38"/>
    <mergeCell ref="N35:N38"/>
    <mergeCell ref="O35:O38"/>
    <mergeCell ref="C50:J51"/>
    <mergeCell ref="C52:J53"/>
    <mergeCell ref="C55:P56"/>
    <mergeCell ref="C77:P78"/>
    <mergeCell ref="C44:P46"/>
    <mergeCell ref="F27:F30"/>
    <mergeCell ref="E27:E30"/>
    <mergeCell ref="D27:D30"/>
    <mergeCell ref="C27:C30"/>
    <mergeCell ref="F31:F34"/>
    <mergeCell ref="E31:E34"/>
    <mergeCell ref="D31:D34"/>
    <mergeCell ref="C31:C34"/>
    <mergeCell ref="F35:F38"/>
    <mergeCell ref="E35:E38"/>
    <mergeCell ref="D35:D38"/>
    <mergeCell ref="C35:C38"/>
    <mergeCell ref="F39:F42"/>
    <mergeCell ref="E39:E42"/>
    <mergeCell ref="M39:M42"/>
    <mergeCell ref="N39:N42"/>
    <mergeCell ref="O39:O42"/>
    <mergeCell ref="P39:P40"/>
    <mergeCell ref="P41:P42"/>
  </mergeCells>
  <phoneticPr fontId="2"/>
  <conditionalFormatting sqref="A13:Q49 A50:C50 K50:Q53 A51:B51 A52:C52 A53:B53 A54:Q88">
    <cfRule type="expression" dxfId="11" priority="6">
      <formula>$T$13=1</formula>
    </cfRule>
  </conditionalFormatting>
  <conditionalFormatting sqref="C11:I11">
    <cfRule type="expression" dxfId="10" priority="5">
      <formula>$T$10=1</formula>
    </cfRule>
  </conditionalFormatting>
  <conditionalFormatting sqref="D87">
    <cfRule type="expression" dxfId="9" priority="12">
      <formula>$T$87=1</formula>
    </cfRule>
  </conditionalFormatting>
  <conditionalFormatting sqref="K70:K75">
    <cfRule type="expression" dxfId="8" priority="7">
      <formula>$T$23=1</formula>
    </cfRule>
  </conditionalFormatting>
  <conditionalFormatting sqref="L70:L75">
    <cfRule type="expression" dxfId="7" priority="8">
      <formula>$T$27=1</formula>
    </cfRule>
  </conditionalFormatting>
  <conditionalFormatting sqref="M70:M75">
    <cfRule type="expression" dxfId="6" priority="9">
      <formula>$T$31=1</formula>
    </cfRule>
  </conditionalFormatting>
  <conditionalFormatting sqref="N70:N75">
    <cfRule type="expression" dxfId="5" priority="10">
      <formula>$T$35=1</formula>
    </cfRule>
  </conditionalFormatting>
  <conditionalFormatting sqref="O70:O75">
    <cfRule type="expression" dxfId="4" priority="11">
      <formula>$T$39=1</formula>
    </cfRule>
  </conditionalFormatting>
  <dataValidations count="5">
    <dataValidation type="list" allowBlank="1" showInputMessage="1" showErrorMessage="1" sqref="C49 O19:O42" xr:uid="{9E661212-46E2-48E3-B4DC-25ABBD7BAFD5}">
      <formula1>"1,2"</formula1>
    </dataValidation>
    <dataValidation type="list" allowBlank="1" showInputMessage="1" showErrorMessage="1" sqref="C5" xr:uid="{95B63E4B-AF59-4FCE-93C5-57C7D9EB196F}">
      <formula1>"1,2,3,4,5"</formula1>
    </dataValidation>
    <dataValidation type="list" allowBlank="1" showInputMessage="1" showErrorMessage="1" sqref="B81:B86 K70:O75" xr:uid="{6A1D4A0D-2E5A-47D3-9127-C532B5BC9D22}">
      <formula1>"○,　"</formula1>
    </dataValidation>
    <dataValidation type="list" allowBlank="1" showInputMessage="1" showErrorMessage="1" sqref="K19:K42" xr:uid="{E644D78F-615A-4F2A-8BFF-BB1D481DD928}">
      <formula1>"1,2,3,4"</formula1>
    </dataValidation>
    <dataValidation type="list" allowBlank="1" showInputMessage="1" showErrorMessage="1" sqref="C58" xr:uid="{4CC4DB27-0365-44B9-9BDC-FBC0022030E5}">
      <formula1>"1,2,3,4,5,6"</formula1>
    </dataValidation>
  </dataValidations>
  <hyperlinks>
    <hyperlink ref="B89" location="基本情報!A1" display="⇒基本情報へ戻る" xr:uid="{680EB8EE-0F80-4FA0-88AF-B15C49D9ADED}"/>
  </hyperlinks>
  <pageMargins left="0.7" right="0.7" top="0.75" bottom="0.75" header="0.3" footer="0.3"/>
  <pageSetup paperSize="9" scale="69" orientation="portrait" r:id="rId1"/>
  <colBreaks count="1" manualBreakCount="1">
    <brk id="1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226A87-0634-42C9-8FF8-EB989379EA5D}">
  <dimension ref="A1:U172"/>
  <sheetViews>
    <sheetView showGridLines="0" workbookViewId="0"/>
  </sheetViews>
  <sheetFormatPr defaultColWidth="0" defaultRowHeight="15.75" zeroHeight="1"/>
  <cols>
    <col min="1" max="1" width="3.625" style="61" customWidth="1"/>
    <col min="2" max="14" width="5.625" style="61" customWidth="1"/>
    <col min="15" max="15" width="3.625" style="61" customWidth="1"/>
    <col min="16" max="16" width="40.75" style="65" customWidth="1"/>
    <col min="17" max="17" width="0" style="56" hidden="1" customWidth="1"/>
    <col min="18" max="19" width="7.25" style="40" hidden="1" customWidth="1"/>
    <col min="20" max="21" width="0" style="38" hidden="1" customWidth="1"/>
    <col min="22" max="16384" width="8.75" style="56" hidden="1"/>
  </cols>
  <sheetData>
    <row r="1" spans="1:21">
      <c r="A1" s="54"/>
      <c r="B1" s="54"/>
      <c r="C1" s="54"/>
      <c r="D1" s="54"/>
      <c r="E1" s="54"/>
      <c r="F1" s="54"/>
      <c r="G1" s="54"/>
      <c r="H1" s="54"/>
      <c r="I1" s="54"/>
      <c r="J1" s="54"/>
      <c r="K1" s="54"/>
      <c r="L1" s="54"/>
      <c r="M1" s="54"/>
      <c r="N1" s="54"/>
      <c r="O1" s="54"/>
      <c r="R1" s="57" t="s">
        <v>248</v>
      </c>
      <c r="S1" s="57"/>
      <c r="U1" s="58"/>
    </row>
    <row r="2" spans="1:21" ht="16.5">
      <c r="A2" s="54"/>
      <c r="B2" s="66" t="s">
        <v>74</v>
      </c>
      <c r="C2" s="54"/>
      <c r="D2" s="54"/>
      <c r="F2" s="54"/>
      <c r="G2" s="54"/>
      <c r="H2" s="54"/>
      <c r="I2" s="54"/>
      <c r="J2" s="54"/>
      <c r="K2" s="54"/>
      <c r="L2" s="54"/>
      <c r="M2" s="54"/>
      <c r="N2" s="54"/>
      <c r="R2" s="59" t="s">
        <v>249</v>
      </c>
      <c r="S2" s="59"/>
      <c r="T2" s="58" t="s">
        <v>250</v>
      </c>
    </row>
    <row r="3" spans="1:21">
      <c r="A3" s="54"/>
      <c r="B3" s="67"/>
      <c r="C3" s="67"/>
      <c r="D3" s="67"/>
      <c r="E3" s="67"/>
      <c r="F3" s="67"/>
      <c r="G3" s="67"/>
      <c r="H3" s="67"/>
      <c r="I3" s="67"/>
      <c r="J3" s="67"/>
      <c r="K3" s="67"/>
      <c r="L3" s="67"/>
      <c r="M3" s="67"/>
      <c r="N3" s="67"/>
      <c r="R3" s="59"/>
      <c r="S3" s="59"/>
      <c r="T3" s="39"/>
    </row>
    <row r="4" spans="1:21" s="61" customFormat="1" ht="15" customHeight="1">
      <c r="B4" s="68" t="s">
        <v>73</v>
      </c>
      <c r="C4" s="216" t="s">
        <v>409</v>
      </c>
      <c r="D4" s="216"/>
      <c r="E4" s="216"/>
      <c r="F4" s="216"/>
      <c r="G4" s="216"/>
      <c r="H4" s="216"/>
      <c r="I4" s="216"/>
      <c r="J4" s="216"/>
      <c r="K4" s="216"/>
      <c r="L4" s="216"/>
      <c r="M4" s="216"/>
      <c r="N4" s="216"/>
      <c r="P4" s="65"/>
      <c r="Q4" s="56"/>
      <c r="R4" s="59"/>
      <c r="S4" s="59"/>
      <c r="T4" s="58"/>
      <c r="U4" s="38"/>
    </row>
    <row r="5" spans="1:21" s="61" customFormat="1" ht="15" customHeight="1">
      <c r="B5" s="68"/>
      <c r="C5" s="216"/>
      <c r="D5" s="216"/>
      <c r="E5" s="216"/>
      <c r="F5" s="216"/>
      <c r="G5" s="216"/>
      <c r="H5" s="216"/>
      <c r="I5" s="216"/>
      <c r="J5" s="216"/>
      <c r="K5" s="216"/>
      <c r="L5" s="216"/>
      <c r="M5" s="216"/>
      <c r="N5" s="216"/>
      <c r="P5" s="65"/>
      <c r="Q5" s="56"/>
      <c r="R5" s="40"/>
      <c r="S5" s="40"/>
      <c r="T5" s="38"/>
      <c r="U5" s="38"/>
    </row>
    <row r="6" spans="1:21" s="61" customFormat="1" ht="15" customHeight="1">
      <c r="B6" s="68"/>
      <c r="C6" s="216"/>
      <c r="D6" s="216"/>
      <c r="E6" s="216"/>
      <c r="F6" s="216"/>
      <c r="G6" s="216"/>
      <c r="H6" s="216"/>
      <c r="I6" s="216"/>
      <c r="J6" s="216"/>
      <c r="K6" s="216"/>
      <c r="L6" s="216"/>
      <c r="M6" s="216"/>
      <c r="N6" s="216"/>
      <c r="P6" s="65"/>
      <c r="Q6" s="56"/>
      <c r="R6" s="40"/>
      <c r="S6" s="40"/>
      <c r="T6" s="38"/>
      <c r="U6" s="38"/>
    </row>
    <row r="7" spans="1:21" s="61" customFormat="1" ht="15" customHeight="1">
      <c r="B7" s="69" t="s">
        <v>7</v>
      </c>
      <c r="C7" s="6"/>
      <c r="D7" s="67"/>
      <c r="E7" s="67"/>
      <c r="F7" s="67"/>
      <c r="G7" s="67"/>
      <c r="H7" s="67"/>
      <c r="I7" s="67"/>
      <c r="J7" s="67"/>
      <c r="K7" s="67"/>
      <c r="L7" s="67"/>
      <c r="M7" s="67"/>
      <c r="N7" s="67"/>
      <c r="P7" s="65" t="str">
        <f>IF(T7="NG","いずれか一つを選択してください/","")</f>
        <v>いずれか一つを選択してください/</v>
      </c>
      <c r="Q7" s="56"/>
      <c r="R7" s="40"/>
      <c r="S7" s="40"/>
      <c r="T7" s="38" t="str">
        <f>IF(C7="","NG","OK")</f>
        <v>NG</v>
      </c>
      <c r="U7" s="38"/>
    </row>
    <row r="8" spans="1:21" s="61" customFormat="1" ht="15" customHeight="1">
      <c r="B8" s="70" t="s">
        <v>8</v>
      </c>
      <c r="C8" s="71" t="s">
        <v>52</v>
      </c>
      <c r="D8" s="72"/>
      <c r="E8" s="72"/>
      <c r="F8" s="72"/>
      <c r="G8" s="72"/>
      <c r="H8" s="72"/>
      <c r="I8" s="72"/>
      <c r="J8" s="73"/>
      <c r="K8" s="73"/>
      <c r="L8" s="73"/>
      <c r="M8" s="74"/>
      <c r="N8" s="67"/>
      <c r="P8" s="65"/>
      <c r="Q8" s="56"/>
      <c r="R8" s="40"/>
      <c r="S8" s="40"/>
      <c r="T8" s="38"/>
      <c r="U8" s="38"/>
    </row>
    <row r="9" spans="1:21" s="61" customFormat="1" ht="15" customHeight="1">
      <c r="B9" s="348" t="s">
        <v>38</v>
      </c>
      <c r="C9" s="76" t="s">
        <v>75</v>
      </c>
      <c r="D9" s="77"/>
      <c r="E9" s="77"/>
      <c r="F9" s="77"/>
      <c r="G9" s="77"/>
      <c r="H9" s="77"/>
      <c r="I9" s="77"/>
      <c r="J9" s="78"/>
      <c r="K9" s="78"/>
      <c r="L9" s="78"/>
      <c r="M9" s="79"/>
      <c r="N9" s="67"/>
      <c r="P9" s="65"/>
      <c r="Q9" s="56"/>
      <c r="R9" s="40"/>
      <c r="S9" s="40"/>
      <c r="T9" s="38"/>
      <c r="U9" s="38"/>
    </row>
    <row r="10" spans="1:21" s="61" customFormat="1" ht="15" customHeight="1">
      <c r="B10" s="355"/>
      <c r="C10" s="356"/>
      <c r="D10" s="357"/>
      <c r="E10" s="357"/>
      <c r="F10" s="357"/>
      <c r="G10" s="357"/>
      <c r="H10" s="357"/>
      <c r="I10" s="357"/>
      <c r="J10" s="357"/>
      <c r="K10" s="357"/>
      <c r="L10" s="357"/>
      <c r="M10" s="358"/>
      <c r="N10" s="67"/>
      <c r="P10" s="65" t="str">
        <f>IF(T10="NG","受託不可の理由を記入してください/","")</f>
        <v/>
      </c>
      <c r="Q10" s="56"/>
      <c r="R10" s="46">
        <f>IF(C7&lt;&gt;2,1,"")</f>
        <v>1</v>
      </c>
      <c r="S10" s="40"/>
      <c r="T10" s="38" t="str">
        <f>IF(AND(C7=2,C10=""),"NG","OK")</f>
        <v>OK</v>
      </c>
      <c r="U10" s="38"/>
    </row>
    <row r="11" spans="1:21" s="61" customFormat="1" ht="15" customHeight="1">
      <c r="N11" s="67"/>
      <c r="P11" s="65"/>
      <c r="Q11" s="56"/>
      <c r="R11" s="40"/>
      <c r="S11" s="40"/>
      <c r="T11" s="38"/>
      <c r="U11" s="38"/>
    </row>
    <row r="12" spans="1:21" s="61" customFormat="1" ht="15" customHeight="1">
      <c r="B12" s="61" t="s">
        <v>53</v>
      </c>
      <c r="N12" s="67"/>
      <c r="P12" s="65"/>
      <c r="Q12" s="56"/>
      <c r="R12" s="40"/>
      <c r="S12" s="40"/>
      <c r="T12" s="38"/>
      <c r="U12" s="38"/>
    </row>
    <row r="13" spans="1:21"/>
    <row r="14" spans="1:21" s="61" customFormat="1">
      <c r="B14" s="81" t="s">
        <v>6</v>
      </c>
      <c r="P14" s="65"/>
      <c r="Q14" s="56"/>
      <c r="R14" s="40"/>
      <c r="S14" s="40"/>
      <c r="T14" s="38"/>
      <c r="U14" s="38"/>
    </row>
    <row r="15" spans="1:21"/>
    <row r="16" spans="1:21"/>
    <row r="17" spans="4:21">
      <c r="K17" s="56"/>
    </row>
    <row r="18" spans="4:21"/>
    <row r="19" spans="4:21"/>
    <row r="21" spans="4:21" hidden="1">
      <c r="T21" s="39"/>
      <c r="U21" s="39"/>
    </row>
    <row r="22" spans="4:21" hidden="1">
      <c r="D22" s="56"/>
    </row>
    <row r="24" spans="4:21" hidden="1">
      <c r="R24" s="41"/>
      <c r="S24" s="41"/>
      <c r="T24" s="39"/>
      <c r="U24" s="39"/>
    </row>
    <row r="25" spans="4:21" hidden="1">
      <c r="R25" s="41"/>
      <c r="S25" s="41"/>
      <c r="T25" s="39"/>
      <c r="U25" s="39"/>
    </row>
    <row r="26" spans="4:21" hidden="1">
      <c r="U26" s="39"/>
    </row>
    <row r="27" spans="4:21" hidden="1">
      <c r="U27" s="39"/>
    </row>
    <row r="28" spans="4:21" hidden="1">
      <c r="R28" s="41"/>
      <c r="S28" s="41"/>
      <c r="T28" s="39"/>
      <c r="U28" s="39"/>
    </row>
    <row r="29" spans="4:21" hidden="1">
      <c r="U29" s="39"/>
    </row>
    <row r="30" spans="4:21" hidden="1">
      <c r="U30" s="39"/>
    </row>
    <row r="31" spans="4:21" hidden="1">
      <c r="R31" s="41"/>
      <c r="S31" s="41"/>
      <c r="T31" s="39"/>
      <c r="U31" s="39"/>
    </row>
    <row r="32" spans="4:21" hidden="1">
      <c r="U32" s="39"/>
    </row>
    <row r="33" spans="18:21" hidden="1">
      <c r="U33" s="39"/>
    </row>
    <row r="34" spans="18:21" hidden="1">
      <c r="U34" s="39"/>
    </row>
    <row r="37" spans="18:21" hidden="1">
      <c r="R37" s="41"/>
      <c r="S37" s="41"/>
      <c r="T37" s="39"/>
      <c r="U37" s="39"/>
    </row>
    <row r="38" spans="18:21" hidden="1">
      <c r="R38" s="41"/>
      <c r="S38" s="41"/>
      <c r="T38" s="39"/>
      <c r="U38" s="39"/>
    </row>
    <row r="39" spans="18:21" hidden="1">
      <c r="U39" s="39"/>
    </row>
    <row r="40" spans="18:21" hidden="1">
      <c r="U40" s="39"/>
    </row>
    <row r="41" spans="18:21" hidden="1">
      <c r="U41" s="39"/>
    </row>
    <row r="42" spans="18:21" hidden="1">
      <c r="R42" s="41"/>
      <c r="S42" s="41"/>
      <c r="T42" s="39"/>
      <c r="U42" s="39"/>
    </row>
    <row r="43" spans="18:21" hidden="1">
      <c r="R43" s="41"/>
      <c r="S43" s="41"/>
      <c r="T43" s="39"/>
      <c r="U43" s="39"/>
    </row>
    <row r="44" spans="18:21" hidden="1">
      <c r="R44" s="41"/>
      <c r="S44" s="41"/>
      <c r="T44" s="39"/>
      <c r="U44" s="39"/>
    </row>
    <row r="45" spans="18:21" hidden="1">
      <c r="R45" s="41"/>
      <c r="S45" s="41"/>
      <c r="T45" s="39"/>
      <c r="U45" s="39"/>
    </row>
    <row r="46" spans="18:21" hidden="1">
      <c r="R46" s="41"/>
      <c r="S46" s="41"/>
      <c r="T46" s="39"/>
      <c r="U46" s="39"/>
    </row>
    <row r="47" spans="18:21" hidden="1">
      <c r="U47" s="39"/>
    </row>
    <row r="48" spans="18:21" hidden="1">
      <c r="R48" s="41"/>
      <c r="S48" s="41"/>
      <c r="T48" s="39"/>
      <c r="U48" s="39"/>
    </row>
    <row r="49" spans="18:21" hidden="1">
      <c r="T49" s="39"/>
      <c r="U49" s="39"/>
    </row>
    <row r="50" spans="18:21" hidden="1">
      <c r="R50" s="41"/>
      <c r="S50" s="41"/>
      <c r="T50" s="39"/>
      <c r="U50" s="39"/>
    </row>
    <row r="51" spans="18:21" hidden="1">
      <c r="U51" s="39"/>
    </row>
    <row r="52" spans="18:21" hidden="1">
      <c r="R52" s="41"/>
      <c r="S52" s="41"/>
      <c r="T52" s="39"/>
      <c r="U52" s="39"/>
    </row>
    <row r="53" spans="18:21" hidden="1">
      <c r="U53" s="39"/>
    </row>
    <row r="54" spans="18:21" hidden="1">
      <c r="R54" s="41"/>
      <c r="S54" s="41"/>
      <c r="T54" s="39"/>
      <c r="U54" s="39"/>
    </row>
    <row r="55" spans="18:21" hidden="1">
      <c r="R55" s="41"/>
      <c r="S55" s="41"/>
      <c r="T55" s="39"/>
      <c r="U55" s="39"/>
    </row>
    <row r="56" spans="18:21" hidden="1">
      <c r="U56" s="39"/>
    </row>
    <row r="57" spans="18:21" hidden="1">
      <c r="R57" s="41"/>
      <c r="S57" s="41"/>
      <c r="T57" s="39"/>
      <c r="U57" s="39"/>
    </row>
    <row r="58" spans="18:21" hidden="1">
      <c r="U58" s="39"/>
    </row>
    <row r="59" spans="18:21" hidden="1">
      <c r="R59" s="41"/>
      <c r="S59" s="41"/>
      <c r="T59" s="39"/>
      <c r="U59" s="39"/>
    </row>
    <row r="61" spans="18:21" hidden="1">
      <c r="T61" s="39"/>
      <c r="U61" s="39"/>
    </row>
    <row r="62" spans="18:21" hidden="1">
      <c r="U62" s="39"/>
    </row>
    <row r="63" spans="18:21" hidden="1">
      <c r="U63" s="39"/>
    </row>
    <row r="64" spans="18:21" hidden="1">
      <c r="R64" s="41"/>
      <c r="S64" s="41"/>
      <c r="U64" s="39"/>
    </row>
    <row r="65" spans="18:21" hidden="1">
      <c r="U65" s="39"/>
    </row>
    <row r="66" spans="18:21" hidden="1">
      <c r="R66" s="41"/>
      <c r="S66" s="41"/>
      <c r="T66" s="39"/>
      <c r="U66" s="39"/>
    </row>
    <row r="67" spans="18:21" hidden="1">
      <c r="R67" s="41"/>
      <c r="S67" s="41"/>
      <c r="U67" s="39"/>
    </row>
    <row r="68" spans="18:21" hidden="1">
      <c r="U68" s="39"/>
    </row>
    <row r="69" spans="18:21" hidden="1">
      <c r="R69" s="41"/>
      <c r="S69" s="41"/>
      <c r="T69" s="39"/>
      <c r="U69" s="39"/>
    </row>
    <row r="70" spans="18:21" hidden="1">
      <c r="R70" s="41"/>
      <c r="S70" s="41"/>
      <c r="U70" s="39"/>
    </row>
    <row r="71" spans="18:21" hidden="1">
      <c r="U71" s="39"/>
    </row>
    <row r="72" spans="18:21" hidden="1">
      <c r="R72" s="41"/>
      <c r="S72" s="41"/>
      <c r="T72" s="39"/>
      <c r="U72" s="39"/>
    </row>
    <row r="73" spans="18:21" hidden="1">
      <c r="R73" s="41"/>
      <c r="S73" s="41"/>
      <c r="U73" s="39"/>
    </row>
    <row r="74" spans="18:21" hidden="1">
      <c r="U74" s="39"/>
    </row>
    <row r="75" spans="18:21" hidden="1">
      <c r="R75" s="41"/>
      <c r="S75" s="41"/>
      <c r="T75" s="39"/>
      <c r="U75" s="39"/>
    </row>
    <row r="76" spans="18:21" hidden="1">
      <c r="R76" s="41"/>
      <c r="S76" s="41"/>
      <c r="U76" s="39"/>
    </row>
    <row r="78" spans="18:21" hidden="1">
      <c r="R78" s="41"/>
      <c r="S78" s="41"/>
      <c r="T78" s="39"/>
      <c r="U78" s="39"/>
    </row>
    <row r="79" spans="18:21" hidden="1">
      <c r="R79" s="41"/>
      <c r="S79" s="41"/>
      <c r="T79" s="39"/>
      <c r="U79" s="39"/>
    </row>
    <row r="80" spans="18:21" hidden="1">
      <c r="R80" s="41"/>
      <c r="S80" s="41"/>
      <c r="T80" s="39"/>
      <c r="U80" s="39"/>
    </row>
    <row r="81" spans="18:21" hidden="1">
      <c r="R81" s="41"/>
      <c r="S81" s="41"/>
      <c r="T81" s="39"/>
      <c r="U81" s="39"/>
    </row>
    <row r="82" spans="18:21" hidden="1">
      <c r="U82" s="39"/>
    </row>
    <row r="83" spans="18:21" hidden="1">
      <c r="R83" s="41"/>
      <c r="S83" s="41"/>
      <c r="U83" s="39"/>
    </row>
    <row r="84" spans="18:21" hidden="1">
      <c r="R84" s="41"/>
      <c r="S84" s="41"/>
      <c r="T84" s="39"/>
      <c r="U84" s="39"/>
    </row>
    <row r="85" spans="18:21" hidden="1">
      <c r="R85" s="41"/>
      <c r="S85" s="41"/>
      <c r="U85" s="39"/>
    </row>
    <row r="86" spans="18:21" hidden="1">
      <c r="R86" s="41"/>
      <c r="S86" s="41"/>
      <c r="T86" s="39"/>
      <c r="U86" s="39"/>
    </row>
    <row r="87" spans="18:21" hidden="1">
      <c r="R87" s="41"/>
      <c r="S87" s="41"/>
      <c r="U87" s="39"/>
    </row>
    <row r="88" spans="18:21" hidden="1">
      <c r="R88" s="41"/>
      <c r="S88" s="41"/>
      <c r="T88" s="39"/>
      <c r="U88" s="39"/>
    </row>
    <row r="89" spans="18:21" hidden="1">
      <c r="R89" s="41"/>
      <c r="S89" s="41"/>
      <c r="U89" s="39"/>
    </row>
    <row r="90" spans="18:21" hidden="1">
      <c r="R90" s="41"/>
      <c r="S90" s="41"/>
      <c r="T90" s="39"/>
      <c r="U90" s="39"/>
    </row>
    <row r="91" spans="18:21" hidden="1">
      <c r="R91" s="41"/>
      <c r="S91" s="41"/>
      <c r="U91" s="39"/>
    </row>
    <row r="92" spans="18:21" hidden="1">
      <c r="U92" s="39"/>
    </row>
    <row r="93" spans="18:21" hidden="1">
      <c r="R93" s="41"/>
      <c r="S93" s="41"/>
      <c r="T93" s="39"/>
      <c r="U93" s="39"/>
    </row>
    <row r="94" spans="18:21" hidden="1">
      <c r="R94" s="41"/>
      <c r="S94" s="41"/>
      <c r="T94" s="39"/>
      <c r="U94" s="39"/>
    </row>
    <row r="95" spans="18:21" hidden="1">
      <c r="R95" s="41"/>
      <c r="S95" s="41"/>
      <c r="T95" s="39"/>
      <c r="U95" s="39"/>
    </row>
    <row r="96" spans="18:21" hidden="1">
      <c r="U96" s="39"/>
    </row>
    <row r="97" spans="18:21" hidden="1">
      <c r="U97" s="39"/>
    </row>
    <row r="98" spans="18:21" hidden="1">
      <c r="R98" s="41"/>
      <c r="S98" s="41"/>
      <c r="T98" s="39"/>
      <c r="U98" s="39"/>
    </row>
    <row r="101" spans="18:21" hidden="1">
      <c r="R101" s="41"/>
      <c r="S101" s="41"/>
      <c r="T101" s="39"/>
      <c r="U101" s="39"/>
    </row>
    <row r="102" spans="18:21" hidden="1">
      <c r="R102" s="41"/>
      <c r="S102" s="41"/>
      <c r="T102" s="39"/>
      <c r="U102" s="39"/>
    </row>
    <row r="103" spans="18:21" hidden="1">
      <c r="R103" s="41"/>
      <c r="S103" s="41"/>
      <c r="T103" s="39"/>
      <c r="U103" s="39"/>
    </row>
    <row r="104" spans="18:21" hidden="1">
      <c r="R104" s="41"/>
      <c r="S104" s="41"/>
      <c r="T104" s="39"/>
      <c r="U104" s="39"/>
    </row>
    <row r="105" spans="18:21" hidden="1">
      <c r="R105" s="41"/>
      <c r="S105" s="41"/>
      <c r="T105" s="39"/>
      <c r="U105" s="39"/>
    </row>
    <row r="106" spans="18:21" hidden="1">
      <c r="R106" s="41"/>
      <c r="S106" s="41"/>
      <c r="T106" s="39"/>
      <c r="U106" s="39"/>
    </row>
    <row r="107" spans="18:21" hidden="1">
      <c r="R107" s="41"/>
      <c r="S107" s="41"/>
      <c r="T107" s="39"/>
      <c r="U107" s="39"/>
    </row>
    <row r="108" spans="18:21" hidden="1">
      <c r="R108" s="41"/>
      <c r="S108" s="41"/>
      <c r="T108" s="39"/>
      <c r="U108" s="39"/>
    </row>
    <row r="109" spans="18:21" hidden="1">
      <c r="U109" s="39"/>
    </row>
    <row r="110" spans="18:21" hidden="1">
      <c r="R110" s="41"/>
      <c r="S110" s="41"/>
      <c r="T110" s="39"/>
      <c r="U110" s="39"/>
    </row>
    <row r="111" spans="18:21" hidden="1">
      <c r="R111" s="41"/>
      <c r="S111" s="41"/>
      <c r="T111" s="39"/>
      <c r="U111" s="39"/>
    </row>
    <row r="112" spans="18:21" hidden="1">
      <c r="R112" s="41"/>
      <c r="S112" s="41"/>
      <c r="T112" s="39"/>
      <c r="U112" s="39"/>
    </row>
    <row r="113" spans="18:21" hidden="1">
      <c r="R113" s="41"/>
      <c r="S113" s="41"/>
      <c r="T113" s="39"/>
      <c r="U113" s="39"/>
    </row>
    <row r="114" spans="18:21" hidden="1">
      <c r="U114" s="39"/>
    </row>
    <row r="115" spans="18:21" hidden="1">
      <c r="U115" s="39"/>
    </row>
    <row r="116" spans="18:21" hidden="1">
      <c r="R116" s="41"/>
      <c r="S116" s="41"/>
      <c r="T116" s="39"/>
      <c r="U116" s="39"/>
    </row>
    <row r="117" spans="18:21" hidden="1">
      <c r="R117" s="41"/>
      <c r="S117" s="41"/>
      <c r="T117" s="39"/>
      <c r="U117" s="39"/>
    </row>
    <row r="118" spans="18:21" hidden="1">
      <c r="R118" s="41"/>
      <c r="S118" s="41"/>
      <c r="T118" s="39"/>
      <c r="U118" s="39"/>
    </row>
    <row r="121" spans="18:21" hidden="1">
      <c r="U121" s="39"/>
    </row>
    <row r="122" spans="18:21" hidden="1">
      <c r="R122" s="41"/>
      <c r="S122" s="41"/>
      <c r="T122" s="39"/>
      <c r="U122" s="39"/>
    </row>
    <row r="123" spans="18:21" hidden="1">
      <c r="R123" s="41"/>
      <c r="S123" s="41"/>
      <c r="T123" s="39"/>
      <c r="U123" s="39"/>
    </row>
    <row r="124" spans="18:21" hidden="1">
      <c r="R124" s="41"/>
      <c r="S124" s="41"/>
      <c r="T124" s="39"/>
      <c r="U124" s="39"/>
    </row>
    <row r="125" spans="18:21" hidden="1">
      <c r="R125" s="41"/>
      <c r="S125" s="41"/>
      <c r="T125" s="39"/>
      <c r="U125" s="39"/>
    </row>
    <row r="126" spans="18:21" hidden="1">
      <c r="U126" s="39"/>
    </row>
    <row r="127" spans="18:21" hidden="1">
      <c r="R127" s="41"/>
      <c r="S127" s="41"/>
      <c r="T127" s="39"/>
      <c r="U127" s="39"/>
    </row>
    <row r="128" spans="18:21" hidden="1">
      <c r="R128" s="41"/>
      <c r="S128" s="41"/>
      <c r="T128" s="39"/>
      <c r="U128" s="39"/>
    </row>
    <row r="129" spans="18:21" hidden="1">
      <c r="R129" s="41"/>
      <c r="S129" s="41"/>
      <c r="T129" s="39"/>
      <c r="U129" s="39"/>
    </row>
    <row r="130" spans="18:21" hidden="1">
      <c r="U130" s="39"/>
    </row>
    <row r="131" spans="18:21" hidden="1">
      <c r="R131" s="41"/>
      <c r="S131" s="41"/>
      <c r="T131" s="39"/>
      <c r="U131" s="39"/>
    </row>
    <row r="132" spans="18:21" hidden="1">
      <c r="R132" s="41"/>
      <c r="S132" s="41"/>
      <c r="T132" s="39"/>
      <c r="U132" s="39"/>
    </row>
    <row r="133" spans="18:21" hidden="1">
      <c r="R133" s="41"/>
      <c r="S133" s="41"/>
      <c r="T133" s="39"/>
      <c r="U133" s="39"/>
    </row>
    <row r="134" spans="18:21" hidden="1">
      <c r="R134" s="41"/>
      <c r="S134" s="41"/>
      <c r="T134" s="39"/>
      <c r="U134" s="39"/>
    </row>
    <row r="135" spans="18:21" hidden="1">
      <c r="U135" s="39"/>
    </row>
    <row r="137" spans="18:21" hidden="1">
      <c r="R137" s="41"/>
      <c r="S137" s="41"/>
      <c r="T137" s="39"/>
      <c r="U137" s="39"/>
    </row>
    <row r="138" spans="18:21" hidden="1">
      <c r="R138" s="41"/>
      <c r="S138" s="41"/>
      <c r="T138" s="39"/>
      <c r="U138" s="39"/>
    </row>
    <row r="139" spans="18:21" hidden="1">
      <c r="R139" s="41"/>
      <c r="S139" s="41"/>
      <c r="T139" s="39"/>
      <c r="U139" s="39"/>
    </row>
    <row r="140" spans="18:21" hidden="1">
      <c r="R140" s="41"/>
      <c r="S140" s="41"/>
      <c r="T140" s="39"/>
      <c r="U140" s="39"/>
    </row>
    <row r="141" spans="18:21" hidden="1">
      <c r="R141" s="41"/>
      <c r="S141" s="41"/>
      <c r="T141" s="39"/>
      <c r="U141" s="39"/>
    </row>
    <row r="142" spans="18:21" hidden="1">
      <c r="R142" s="41"/>
      <c r="S142" s="41"/>
      <c r="T142" s="39"/>
      <c r="U142" s="39"/>
    </row>
    <row r="143" spans="18:21" hidden="1">
      <c r="U143" s="39"/>
    </row>
    <row r="144" spans="18:21" hidden="1">
      <c r="R144" s="41"/>
      <c r="S144" s="41"/>
      <c r="T144" s="39"/>
      <c r="U144" s="39"/>
    </row>
    <row r="145" spans="18:21" hidden="1">
      <c r="R145" s="41"/>
      <c r="S145" s="41"/>
      <c r="T145" s="39"/>
      <c r="U145" s="39"/>
    </row>
    <row r="146" spans="18:21" hidden="1">
      <c r="R146" s="41"/>
      <c r="S146" s="41"/>
      <c r="T146" s="39"/>
      <c r="U146" s="39"/>
    </row>
    <row r="147" spans="18:21" hidden="1">
      <c r="R147" s="41"/>
      <c r="S147" s="41"/>
      <c r="T147" s="39"/>
      <c r="U147" s="39"/>
    </row>
    <row r="157" spans="18:21" hidden="1">
      <c r="R157" s="41"/>
      <c r="S157" s="41"/>
      <c r="T157" s="39"/>
      <c r="U157" s="39"/>
    </row>
    <row r="158" spans="18:21" hidden="1">
      <c r="R158" s="41"/>
      <c r="S158" s="41"/>
      <c r="T158" s="39"/>
      <c r="U158" s="39"/>
    </row>
    <row r="159" spans="18:21" hidden="1">
      <c r="R159" s="41"/>
      <c r="S159" s="41"/>
      <c r="T159" s="39"/>
      <c r="U159" s="39"/>
    </row>
    <row r="160" spans="18:21" hidden="1">
      <c r="R160" s="41"/>
      <c r="S160" s="41"/>
      <c r="T160" s="39"/>
      <c r="U160" s="39"/>
    </row>
    <row r="161" spans="18:21" hidden="1">
      <c r="R161" s="41"/>
      <c r="S161" s="41"/>
      <c r="T161" s="39"/>
      <c r="U161" s="39"/>
    </row>
    <row r="162" spans="18:21" hidden="1">
      <c r="R162" s="41"/>
      <c r="S162" s="41"/>
      <c r="T162" s="39"/>
      <c r="U162" s="39"/>
    </row>
    <row r="163" spans="18:21" hidden="1">
      <c r="R163" s="41"/>
      <c r="S163" s="41"/>
      <c r="T163" s="39"/>
      <c r="U163" s="39"/>
    </row>
    <row r="164" spans="18:21" hidden="1">
      <c r="R164" s="41"/>
      <c r="S164" s="41"/>
      <c r="T164" s="39"/>
      <c r="U164" s="39"/>
    </row>
    <row r="165" spans="18:21" hidden="1">
      <c r="R165" s="41"/>
      <c r="S165" s="41"/>
      <c r="T165" s="39"/>
      <c r="U165" s="39"/>
    </row>
    <row r="166" spans="18:21" hidden="1">
      <c r="R166" s="41"/>
      <c r="S166" s="41"/>
      <c r="T166" s="39"/>
      <c r="U166" s="39"/>
    </row>
    <row r="167" spans="18:21" hidden="1">
      <c r="R167" s="41"/>
      <c r="S167" s="41"/>
      <c r="T167" s="39"/>
      <c r="U167" s="39"/>
    </row>
    <row r="168" spans="18:21" hidden="1">
      <c r="R168" s="41"/>
      <c r="S168" s="41"/>
      <c r="T168" s="39"/>
      <c r="U168" s="39"/>
    </row>
    <row r="169" spans="18:21" hidden="1">
      <c r="R169" s="41"/>
      <c r="S169" s="41"/>
      <c r="T169" s="39"/>
      <c r="U169" s="39"/>
    </row>
    <row r="170" spans="18:21" hidden="1">
      <c r="U170" s="39"/>
    </row>
    <row r="171" spans="18:21" hidden="1">
      <c r="R171" s="41"/>
      <c r="S171" s="41"/>
      <c r="T171" s="39"/>
      <c r="U171" s="39"/>
    </row>
    <row r="172" spans="18:21" hidden="1">
      <c r="R172" s="41"/>
      <c r="S172" s="41"/>
      <c r="T172" s="39"/>
      <c r="U172" s="39"/>
    </row>
  </sheetData>
  <sheetProtection algorithmName="SHA-512" hashValue="L4OwLcTSBld83c7zGwxedTpu8jPQEV66KvARXte61g4X/D5PBLDL5Jje+r20+xEWBdm/NHPixCO9lxjCJUblhg==" saltValue="LvOroE0GOWzmzwQLzGTscg==" spinCount="100000" sheet="1" objects="1" scenarios="1"/>
  <mergeCells count="3">
    <mergeCell ref="C4:N6"/>
    <mergeCell ref="B9:B10"/>
    <mergeCell ref="C10:M10"/>
  </mergeCells>
  <phoneticPr fontId="2"/>
  <conditionalFormatting sqref="C10">
    <cfRule type="expression" dxfId="3" priority="1">
      <formula>$R$10=1</formula>
    </cfRule>
  </conditionalFormatting>
  <dataValidations count="1">
    <dataValidation type="list" allowBlank="1" showInputMessage="1" showErrorMessage="1" sqref="C7" xr:uid="{1B35B572-7B6C-4691-90FA-BF9746FE9CF7}">
      <formula1>"1,2"</formula1>
    </dataValidation>
  </dataValidations>
  <hyperlinks>
    <hyperlink ref="B14" location="基本情報!A1" display="⇒基本情報へ戻る" xr:uid="{1B7CDFEA-A53F-4DD0-B4A7-EF41F2F89B13}"/>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CAA2-8BE8-4833-9F17-2AC0B94DCCA8}">
  <sheetPr>
    <pageSetUpPr fitToPage="1"/>
  </sheetPr>
  <dimension ref="A1:G29"/>
  <sheetViews>
    <sheetView workbookViewId="0"/>
  </sheetViews>
  <sheetFormatPr defaultColWidth="0" defaultRowHeight="0" customHeight="1" zeroHeight="1"/>
  <cols>
    <col min="1" max="1" width="2.625" style="42" customWidth="1"/>
    <col min="2" max="2" width="9.25" style="42" customWidth="1"/>
    <col min="3" max="3" width="16.25" style="42" customWidth="1"/>
    <col min="4" max="4" width="8.625" style="45" customWidth="1"/>
    <col min="5" max="5" width="52.625" style="42" customWidth="1"/>
    <col min="6" max="6" width="38.125" style="42" customWidth="1"/>
    <col min="7" max="7" width="2.625" style="42" customWidth="1"/>
    <col min="8" max="16384" width="8.625" style="42" hidden="1"/>
  </cols>
  <sheetData>
    <row r="1" spans="1:7" ht="32.65" customHeight="1">
      <c r="A1" s="168"/>
      <c r="B1" s="169" t="s">
        <v>251</v>
      </c>
      <c r="C1" s="168"/>
      <c r="D1" s="170"/>
      <c r="E1" s="168"/>
      <c r="F1" s="168"/>
      <c r="G1" s="168"/>
    </row>
    <row r="2" spans="1:7" ht="76.5" customHeight="1">
      <c r="A2" s="171"/>
      <c r="B2" s="361" t="s">
        <v>252</v>
      </c>
      <c r="C2" s="361"/>
      <c r="D2" s="361"/>
      <c r="E2" s="361"/>
      <c r="F2" s="361"/>
      <c r="G2" s="171"/>
    </row>
    <row r="3" spans="1:7" ht="11.1" customHeight="1">
      <c r="A3" s="171"/>
      <c r="B3" s="171"/>
      <c r="C3" s="171"/>
      <c r="D3" s="172"/>
      <c r="E3" s="171"/>
      <c r="F3" s="171"/>
      <c r="G3" s="171"/>
    </row>
    <row r="4" spans="1:7" ht="22.15" customHeight="1">
      <c r="A4" s="171"/>
      <c r="B4" s="362" t="s">
        <v>18</v>
      </c>
      <c r="C4" s="363"/>
      <c r="D4" s="173" t="s">
        <v>253</v>
      </c>
      <c r="E4" s="173" t="s">
        <v>254</v>
      </c>
      <c r="F4" s="173" t="s">
        <v>255</v>
      </c>
      <c r="G4" s="171"/>
    </row>
    <row r="5" spans="1:7" s="180" customFormat="1" ht="45" customHeight="1">
      <c r="A5" s="171"/>
      <c r="B5" s="364" t="s">
        <v>375</v>
      </c>
      <c r="C5" s="364"/>
      <c r="D5" s="174" t="str">
        <f>IF(E5="","OK","NG")</f>
        <v>NG</v>
      </c>
      <c r="E5" s="175" t="str">
        <f>_xlfn.CONCAT(基本情報!H7:H14)</f>
        <v>会社名 / 事業所名を記入してください/御担当部署を記入してください/御担当者名を記入してください/電話番号を記入してください/</v>
      </c>
      <c r="F5" s="43"/>
      <c r="G5" s="171"/>
    </row>
    <row r="6" spans="1:7" s="180" customFormat="1" ht="112.9" customHeight="1">
      <c r="A6" s="171"/>
      <c r="B6" s="359" t="s">
        <v>257</v>
      </c>
      <c r="C6" s="360"/>
      <c r="D6" s="174" t="str">
        <f t="shared" ref="D6:D22" si="0">IF(E6="","OK","NG")</f>
        <v>NG</v>
      </c>
      <c r="E6" s="176" t="str">
        <f>_xlfn.CONCAT('【解体・撤去全般】（問1‐1～1‐15）'!P4:P11)</f>
        <v>いずれか一つ以上選択してください/</v>
      </c>
      <c r="F6" s="44"/>
      <c r="G6" s="171"/>
    </row>
    <row r="7" spans="1:7" s="180" customFormat="1" ht="105" customHeight="1">
      <c r="A7" s="171"/>
      <c r="B7" s="359" t="s">
        <v>258</v>
      </c>
      <c r="C7" s="360"/>
      <c r="D7" s="174" t="str">
        <f t="shared" si="0"/>
        <v>OK</v>
      </c>
      <c r="E7" s="176" t="str">
        <f>_xlfn.CONCAT('【解体・撤去全般】（問1‐1～1‐15）'!P12:P21)</f>
        <v/>
      </c>
      <c r="F7" s="43"/>
      <c r="G7" s="171"/>
    </row>
    <row r="8" spans="1:7" s="180" customFormat="1" ht="40.15" customHeight="1">
      <c r="A8" s="171"/>
      <c r="B8" s="359" t="s">
        <v>259</v>
      </c>
      <c r="C8" s="360"/>
      <c r="D8" s="174" t="str">
        <f t="shared" si="0"/>
        <v>OK</v>
      </c>
      <c r="E8" s="176" t="str">
        <f>_xlfn.CONCAT('【解体・撤去全般】（問1‐1～1‐15）'!P22:P36)</f>
        <v/>
      </c>
      <c r="F8" s="43"/>
      <c r="G8" s="171"/>
    </row>
    <row r="9" spans="1:7" s="180" customFormat="1" ht="40.15" customHeight="1">
      <c r="A9" s="171"/>
      <c r="B9" s="359" t="s">
        <v>260</v>
      </c>
      <c r="C9" s="360"/>
      <c r="D9" s="174" t="str">
        <f t="shared" si="0"/>
        <v>OK</v>
      </c>
      <c r="E9" s="176" t="str">
        <f>_xlfn.CONCAT('【解体・撤去全般】（問1‐1～1‐15）'!P37:P57)</f>
        <v/>
      </c>
      <c r="F9" s="43"/>
      <c r="G9" s="171"/>
    </row>
    <row r="10" spans="1:7" s="180" customFormat="1" ht="40.15" customHeight="1">
      <c r="A10" s="171"/>
      <c r="B10" s="359" t="s">
        <v>261</v>
      </c>
      <c r="C10" s="360"/>
      <c r="D10" s="174" t="str">
        <f t="shared" si="0"/>
        <v>OK</v>
      </c>
      <c r="E10" s="176" t="str">
        <f>_xlfn.CONCAT('【解体・撤去全般】（問1‐1～1‐15）'!P58:P78)</f>
        <v/>
      </c>
      <c r="F10" s="43"/>
      <c r="G10" s="171"/>
    </row>
    <row r="11" spans="1:7" s="180" customFormat="1" ht="40.15" customHeight="1">
      <c r="A11" s="171"/>
      <c r="B11" s="359" t="s">
        <v>262</v>
      </c>
      <c r="C11" s="360"/>
      <c r="D11" s="174" t="str">
        <f t="shared" si="0"/>
        <v>OK</v>
      </c>
      <c r="E11" s="176" t="str">
        <f>_xlfn.CONCAT('【解体・撤去全般】（問1‐1～1‐15）'!P79:P95)</f>
        <v/>
      </c>
      <c r="F11" s="43"/>
      <c r="G11" s="171"/>
    </row>
    <row r="12" spans="1:7" s="180" customFormat="1" ht="40.15" customHeight="1">
      <c r="A12" s="171"/>
      <c r="B12" s="359" t="s">
        <v>263</v>
      </c>
      <c r="C12" s="360"/>
      <c r="D12" s="174" t="str">
        <f t="shared" si="0"/>
        <v>OK</v>
      </c>
      <c r="E12" s="176" t="str">
        <f>_xlfn.CONCAT('【解体・撤去全般】（問1‐1～1‐15）'!P96:P112)</f>
        <v/>
      </c>
      <c r="F12" s="43"/>
      <c r="G12" s="171"/>
    </row>
    <row r="13" spans="1:7" s="180" customFormat="1" ht="40.15" customHeight="1">
      <c r="A13" s="171"/>
      <c r="B13" s="359" t="s">
        <v>264</v>
      </c>
      <c r="C13" s="360"/>
      <c r="D13" s="174" t="str">
        <f t="shared" si="0"/>
        <v>OK</v>
      </c>
      <c r="E13" s="176" t="str">
        <f>_xlfn.CONCAT('【解体・撤去全般】（問1‐1～1‐15）'!P113:P124)</f>
        <v/>
      </c>
      <c r="F13" s="43"/>
      <c r="G13" s="171"/>
    </row>
    <row r="14" spans="1:7" s="180" customFormat="1" ht="40.15" customHeight="1">
      <c r="A14" s="171"/>
      <c r="B14" s="359" t="s">
        <v>265</v>
      </c>
      <c r="C14" s="360"/>
      <c r="D14" s="174" t="str">
        <f t="shared" si="0"/>
        <v>OK</v>
      </c>
      <c r="E14" s="176" t="str">
        <f>_xlfn.CONCAT('【解体・撤去全般】（問1‐1～1‐15）'!P125:P132)</f>
        <v/>
      </c>
      <c r="F14" s="43"/>
      <c r="G14" s="171"/>
    </row>
    <row r="15" spans="1:7" s="180" customFormat="1" ht="80.099999999999994" customHeight="1">
      <c r="A15" s="171"/>
      <c r="B15" s="359" t="s">
        <v>266</v>
      </c>
      <c r="C15" s="360"/>
      <c r="D15" s="174" t="str">
        <f t="shared" si="0"/>
        <v>OK</v>
      </c>
      <c r="E15" s="176" t="str">
        <f>_xlfn.CONCAT('【解体・撤去全般】（問1‐1～1‐15）'!P133:P160)</f>
        <v/>
      </c>
      <c r="F15" s="43"/>
      <c r="G15" s="171"/>
    </row>
    <row r="16" spans="1:7" s="180" customFormat="1" ht="40.15" customHeight="1">
      <c r="A16" s="171"/>
      <c r="B16" s="359" t="s">
        <v>267</v>
      </c>
      <c r="C16" s="360"/>
      <c r="D16" s="174" t="str">
        <f t="shared" si="0"/>
        <v>OK</v>
      </c>
      <c r="E16" s="176" t="str">
        <f>_xlfn.CONCAT('【解体・撤去全般】（問1‐1～1‐15）'!P161:P170)</f>
        <v/>
      </c>
      <c r="F16" s="43"/>
      <c r="G16" s="171"/>
    </row>
    <row r="17" spans="1:7" s="180" customFormat="1" ht="39.75" customHeight="1">
      <c r="A17" s="171"/>
      <c r="B17" s="359" t="s">
        <v>268</v>
      </c>
      <c r="C17" s="360"/>
      <c r="D17" s="174" t="str">
        <f t="shared" si="0"/>
        <v>OK</v>
      </c>
      <c r="E17" s="176" t="str">
        <f>_xlfn.CONCAT('【解体・撤去全般】（問1‐1～1‐15）'!P171:P187)</f>
        <v/>
      </c>
      <c r="F17" s="43"/>
      <c r="G17" s="171"/>
    </row>
    <row r="18" spans="1:7" s="180" customFormat="1" ht="40.15" customHeight="1">
      <c r="A18" s="171"/>
      <c r="B18" s="359" t="s">
        <v>269</v>
      </c>
      <c r="C18" s="360"/>
      <c r="D18" s="174" t="str">
        <f t="shared" si="0"/>
        <v>OK</v>
      </c>
      <c r="E18" s="176" t="str">
        <f>_xlfn.CONCAT('【解体・撤去全般】（問1‐1～1‐15）'!P188:P200)</f>
        <v/>
      </c>
      <c r="F18" s="43"/>
      <c r="G18" s="171"/>
    </row>
    <row r="19" spans="1:7" s="180" customFormat="1" ht="40.15" customHeight="1">
      <c r="A19" s="171"/>
      <c r="B19" s="359" t="s">
        <v>270</v>
      </c>
      <c r="C19" s="360"/>
      <c r="D19" s="174" t="str">
        <f t="shared" si="0"/>
        <v>OK</v>
      </c>
      <c r="E19" s="176" t="str">
        <f>_xlfn.CONCAT('【解体・撤去全般】（問1‐1～1‐15）'!P201:P210)</f>
        <v/>
      </c>
      <c r="F19" s="43"/>
      <c r="G19" s="171"/>
    </row>
    <row r="20" spans="1:7" s="180" customFormat="1" ht="40.15" customHeight="1">
      <c r="A20" s="171"/>
      <c r="B20" s="359" t="s">
        <v>271</v>
      </c>
      <c r="C20" s="360"/>
      <c r="D20" s="174" t="str">
        <f t="shared" si="0"/>
        <v>OK</v>
      </c>
      <c r="E20" s="176" t="str">
        <f>_xlfn.CONCAT('【解体・撤去全般】（問1‐1～1‐15）'!P211:P217)</f>
        <v/>
      </c>
      <c r="F20" s="43"/>
      <c r="G20" s="171"/>
    </row>
    <row r="21" spans="1:7" s="180" customFormat="1" ht="40.15" customHeight="1">
      <c r="A21" s="171"/>
      <c r="B21" s="359" t="s">
        <v>272</v>
      </c>
      <c r="C21" s="360"/>
      <c r="D21" s="174" t="str">
        <f t="shared" si="0"/>
        <v>OK</v>
      </c>
      <c r="E21" s="176" t="str">
        <f>_xlfn.CONCAT('【解体・撤去後の保管】（問2‐1～2‐3）'!L7:L13)</f>
        <v/>
      </c>
      <c r="F21" s="43"/>
      <c r="G21" s="171"/>
    </row>
    <row r="22" spans="1:7" s="180" customFormat="1" ht="40.15" customHeight="1">
      <c r="A22" s="171"/>
      <c r="B22" s="359" t="s">
        <v>273</v>
      </c>
      <c r="C22" s="360"/>
      <c r="D22" s="174" t="str">
        <f t="shared" si="0"/>
        <v>OK</v>
      </c>
      <c r="E22" s="177" t="str">
        <f>_xlfn.CONCAT('【解体・撤去後の保管】（問2‐1～2‐3）'!L14:L26)</f>
        <v/>
      </c>
      <c r="F22" s="43"/>
      <c r="G22" s="171"/>
    </row>
    <row r="23" spans="1:7" s="180" customFormat="1" ht="40.15" customHeight="1">
      <c r="A23" s="171"/>
      <c r="B23" s="359" t="s">
        <v>274</v>
      </c>
      <c r="C23" s="360"/>
      <c r="D23" s="174" t="str">
        <f t="shared" ref="D23:D29" si="1">IF(E23="","OK","NG")</f>
        <v>OK</v>
      </c>
      <c r="E23" s="177" t="str">
        <f>_xlfn.CONCAT('【解体・撤去後の保管】（問2‐1～2‐3）'!L27:L34)</f>
        <v/>
      </c>
      <c r="F23" s="43"/>
      <c r="G23" s="171"/>
    </row>
    <row r="24" spans="1:7" s="180" customFormat="1" ht="40.15" customHeight="1">
      <c r="A24" s="171"/>
      <c r="B24" s="359" t="s">
        <v>275</v>
      </c>
      <c r="C24" s="360"/>
      <c r="D24" s="174" t="str">
        <f t="shared" si="1"/>
        <v>OK</v>
      </c>
      <c r="E24" s="177" t="str">
        <f>_xlfn.CONCAT('【収集・運搬】（問3‐1～3‐5）'!R3:R12)</f>
        <v/>
      </c>
      <c r="F24" s="43"/>
      <c r="G24" s="171"/>
    </row>
    <row r="25" spans="1:7" s="180" customFormat="1" ht="40.15" customHeight="1">
      <c r="A25" s="171"/>
      <c r="B25" s="359" t="s">
        <v>276</v>
      </c>
      <c r="C25" s="360"/>
      <c r="D25" s="174" t="str">
        <f t="shared" si="1"/>
        <v>OK</v>
      </c>
      <c r="E25" s="177" t="str">
        <f>_xlfn.CONCAT('【収集・運搬】（問3‐1～3‐5）'!R13:R54)</f>
        <v/>
      </c>
      <c r="F25" s="43"/>
      <c r="G25" s="171"/>
    </row>
    <row r="26" spans="1:7" s="180" customFormat="1" ht="40.15" customHeight="1">
      <c r="A26" s="171"/>
      <c r="B26" s="359" t="s">
        <v>277</v>
      </c>
      <c r="C26" s="360"/>
      <c r="D26" s="174" t="str">
        <f t="shared" si="1"/>
        <v>OK</v>
      </c>
      <c r="E26" s="178" t="str">
        <f>_xlfn.CONCAT('【収集・運搬】（問3‐1～3‐5）'!R55:R65)</f>
        <v/>
      </c>
      <c r="F26" s="43"/>
      <c r="G26" s="171"/>
    </row>
    <row r="27" spans="1:7" s="180" customFormat="1" ht="80.45" customHeight="1">
      <c r="A27" s="171"/>
      <c r="B27" s="359" t="s">
        <v>278</v>
      </c>
      <c r="C27" s="360"/>
      <c r="D27" s="174" t="str">
        <f t="shared" si="1"/>
        <v>OK</v>
      </c>
      <c r="E27" s="178" t="str">
        <f>_xlfn.CONCAT('【収集・運搬】（問3‐1～3‐5）'!R66:R76)</f>
        <v/>
      </c>
      <c r="F27" s="43"/>
      <c r="G27" s="171"/>
    </row>
    <row r="28" spans="1:7" s="180" customFormat="1" ht="80.45" customHeight="1">
      <c r="A28" s="171"/>
      <c r="B28" s="359" t="s">
        <v>359</v>
      </c>
      <c r="C28" s="360"/>
      <c r="D28" s="174" t="str">
        <f t="shared" si="1"/>
        <v>OK</v>
      </c>
      <c r="E28" s="178" t="str">
        <f>_xlfn.CONCAT('【収集・運搬】（問3‐1～3‐5）'!R77:R88)</f>
        <v/>
      </c>
      <c r="F28" s="43"/>
      <c r="G28" s="171"/>
    </row>
    <row r="29" spans="1:7" s="180" customFormat="1" ht="80.45" customHeight="1">
      <c r="A29" s="171"/>
      <c r="B29" s="359" t="s">
        <v>256</v>
      </c>
      <c r="C29" s="360"/>
      <c r="D29" s="179" t="str">
        <f t="shared" si="1"/>
        <v>NG</v>
      </c>
      <c r="E29" s="177" t="str">
        <f>_xlfn.CONCAT('【今後の受託予定】（問4）'!P4:P15)</f>
        <v>いずれか一つを選択してください/</v>
      </c>
      <c r="F29" s="43"/>
      <c r="G29" s="171"/>
    </row>
  </sheetData>
  <sheetProtection algorithmName="SHA-512" hashValue="spnBUA+Y4QmchmEkxFo+yF7P/+H+r09wD1IEg3CWwhUxRrjaFfgqJD8xocTJifykx4b1529gDGrv5SQzr/4g9g==" saltValue="Aqr5aW76yiIJc+SLqUxCLA==" spinCount="100000" sheet="1" formatRows="0"/>
  <mergeCells count="27">
    <mergeCell ref="B26:C26"/>
    <mergeCell ref="B27:C27"/>
    <mergeCell ref="B29:C29"/>
    <mergeCell ref="B15:C15"/>
    <mergeCell ref="B16:C16"/>
    <mergeCell ref="B17:C17"/>
    <mergeCell ref="B18:C18"/>
    <mergeCell ref="B19:C19"/>
    <mergeCell ref="B20:C20"/>
    <mergeCell ref="B21:C21"/>
    <mergeCell ref="B22:C22"/>
    <mergeCell ref="B23:C23"/>
    <mergeCell ref="B24:C24"/>
    <mergeCell ref="B25:C25"/>
    <mergeCell ref="B28:C28"/>
    <mergeCell ref="B14:C14"/>
    <mergeCell ref="B2:F2"/>
    <mergeCell ref="B4:C4"/>
    <mergeCell ref="B5:C5"/>
    <mergeCell ref="B6:C6"/>
    <mergeCell ref="B7:C7"/>
    <mergeCell ref="B8:C8"/>
    <mergeCell ref="B9:C9"/>
    <mergeCell ref="B10:C10"/>
    <mergeCell ref="B11:C11"/>
    <mergeCell ref="B12:C12"/>
    <mergeCell ref="B13:C13"/>
  </mergeCells>
  <phoneticPr fontId="2"/>
  <conditionalFormatting sqref="D5:D29">
    <cfRule type="cellIs" dxfId="2" priority="1" operator="equal">
      <formula>"NG"</formula>
    </cfRule>
    <cfRule type="cellIs" dxfId="1" priority="2" operator="equal">
      <formula>"OK"</formula>
    </cfRule>
  </conditionalFormatting>
  <dataValidations count="1">
    <dataValidation imeMode="hiragana" allowBlank="1" showInputMessage="1" showErrorMessage="1" sqref="F5:F29" xr:uid="{8FC0CA33-767C-4A86-8A19-88892692FDE2}"/>
  </dataValidations>
  <hyperlinks>
    <hyperlink ref="B5:C5" location="基本情報!A1" display="基本情報" xr:uid="{85DF037D-6BAD-4921-8604-FEC76A4FAD0D}"/>
    <hyperlink ref="B6" location="家電_問1" display="問1" xr:uid="{3F5D10C7-EC7E-4CE7-BE87-F77CC6C7BC41}"/>
    <hyperlink ref="B6:C6" location="'【解体・撤去全般】（問1‐1～1‐15）'!B4" display="問1-1" xr:uid="{48F7D947-8749-4BA9-9B45-0510C6C12337}"/>
    <hyperlink ref="B7" location="家電_問1" display="問1" xr:uid="{54A2E7CC-4FA5-4E96-9E32-E73E155F8442}"/>
    <hyperlink ref="B8" location="家電_問1" display="問1" xr:uid="{914C65D0-0258-4B42-9A58-BF508F849895}"/>
    <hyperlink ref="B7:C8" location="Ⅰリチウムイオン電池起因の火災について!A3" display="問1" xr:uid="{6157C22A-8426-4CBB-A04E-026904F7470E}"/>
    <hyperlink ref="B9" location="家電_問1" display="問1" xr:uid="{4806F3B5-8EA5-4A17-A4DD-14133DC1364B}"/>
    <hyperlink ref="B9:C9" location="'【解体・撤去全般】（問1‐1～1‐15）'!B37" display="問1-4" xr:uid="{85E38AAF-1063-4A66-B691-82CEEA9BEB78}"/>
    <hyperlink ref="B10" location="家電_問1" display="問1" xr:uid="{B17D01D6-2AE3-42D8-8A9E-EE1AA7F2B510}"/>
    <hyperlink ref="B10:C10" location="'【解体・撤去全般】（問1‐1～1‐15）'!B58" display="問1-5" xr:uid="{8BC08927-2850-42CB-8CE7-0D7622BCA5FB}"/>
    <hyperlink ref="B11" location="家電_問1" display="問1" xr:uid="{D98B1191-A612-4485-A66E-5FCB7E2C2AB6}"/>
    <hyperlink ref="B11:C11" location="'【解体・撤去全般】（問1‐1～1‐15）'!B79" display="問1-6" xr:uid="{6C6D0F26-2BCA-4A22-ADE3-134390EC825C}"/>
    <hyperlink ref="B12" location="家電_問1" display="問1" xr:uid="{4DE8DB35-97A2-4C17-BC56-C092CE305CA3}"/>
    <hyperlink ref="B13" location="家電_問1" display="問1" xr:uid="{08068A31-2D7C-42C3-B096-2931C5157FE7}"/>
    <hyperlink ref="B12:C13" location="Ⅰリチウムイオン電池起因の火災について!A3" display="問1" xr:uid="{133594A0-D569-4E97-A6E5-FE36366F70E0}"/>
    <hyperlink ref="B14" location="家電_問1" display="問1" xr:uid="{3949373C-0306-45CE-956C-DA380322590F}"/>
    <hyperlink ref="B14:C14" location="'【解体・撤去全般】（問1‐1～1‐15）'!B123" display="問1-9" xr:uid="{0279FD0F-F70F-4198-8A47-3F0E5EB1478A}"/>
    <hyperlink ref="B15" location="家電_問1" display="問1" xr:uid="{D88266F7-7C11-4CFF-9E36-CEEFA1DB2668}"/>
    <hyperlink ref="B15:C15" location="'【解体・撤去全般】（問1‐1～1‐15）'!B132" display="問1-10" xr:uid="{AB123452-38E7-4610-B03F-B018E402328D}"/>
    <hyperlink ref="B16" location="家電_問1" display="問1" xr:uid="{30CE9B95-2024-4733-999C-9C4D451B7BA5}"/>
    <hyperlink ref="B17" location="家電_問1" display="問1" xr:uid="{6E18C1C0-4A2F-40EC-8354-4F7364527B9C}"/>
    <hyperlink ref="B16:C17" location="Ⅰリチウムイオン電池起因の火災について!A3" display="問1" xr:uid="{DE84C238-BE9B-494A-BA91-309B9113F9D7}"/>
    <hyperlink ref="B18" location="家電_問1" display="問1" xr:uid="{B21C46E1-5991-45E0-B6D0-0C3E25E62FBE}"/>
    <hyperlink ref="B18:C18" location="'【解体・撤去全般】（問1‐1～1‐15）'!B187" display="問1-13" xr:uid="{CC893F27-A9A7-490E-B926-BF29C6252728}"/>
    <hyperlink ref="B19" location="家電_問1" display="問1" xr:uid="{75756D4C-64BD-4CA3-B4EE-890EB46D2742}"/>
    <hyperlink ref="B19:C19" location="'【解体・撤去全般】（問1‐1～1‐15）'!B200" display="問1-14" xr:uid="{98D93919-3D96-48CC-AEEE-B363A27D4100}"/>
    <hyperlink ref="B20" location="家電_問1" display="問1" xr:uid="{F6FE8D1F-5245-444D-901F-733F148F1DD8}"/>
    <hyperlink ref="B20:C20" location="'【解体・撤去全般】（問1‐1～1‐15）'!B211" display="問1-15" xr:uid="{90C0A7D0-0F57-4EE7-8349-AE515A31047A}"/>
    <hyperlink ref="B21" location="家電_問1" display="問1" xr:uid="{D310FEAC-1147-4EDA-ACCB-059BF787F4C2}"/>
    <hyperlink ref="B22" location="家電_問1" display="問1" xr:uid="{892D0688-F2D8-440A-9981-CAAF76476FE5}"/>
    <hyperlink ref="B23" location="家電_問1" display="問1" xr:uid="{569ED09C-DA63-47F8-8635-A789C9DFBC3E}"/>
    <hyperlink ref="B24" location="家電_問1" display="問1" xr:uid="{616C7D7E-E0E5-4E86-ACF9-7295414F63CD}"/>
    <hyperlink ref="B25" location="家電_問1" display="問1" xr:uid="{FF30F22A-A4B0-4BFE-9E1A-1216311C07DD}"/>
    <hyperlink ref="B26" location="家電_問1" display="問1" xr:uid="{7777463C-7550-4682-B311-E60DB6972B09}"/>
    <hyperlink ref="B27" location="家電_問1" display="問1" xr:uid="{28601F13-4021-4DF7-A2D1-EB663078F2FF}"/>
    <hyperlink ref="B29" location="家電_問1" display="問1" xr:uid="{6340CA55-5A2D-4C19-AF8C-44AC4FF62012}"/>
    <hyperlink ref="B28" location="家電_問1" display="問1" xr:uid="{9E8030BB-F0F5-44DB-AA05-EC3D3E246698}"/>
    <hyperlink ref="B7:C7" location="'【解体・撤去全般】（問1‐1～1‐15）'!B12" display="問1-2" xr:uid="{C3A7B793-C9E3-4AEE-A5CC-7C453E84076A}"/>
    <hyperlink ref="B8:C8" location="'【解体・撤去全般】（問1‐1～1‐15）'!B22" display="問1-3" xr:uid="{09BF974A-D028-4AC1-84A6-457A0AD34E52}"/>
    <hyperlink ref="B12:C12" location="'【解体・撤去全般】（問1‐1～1‐15）'!B94" display="問1-7" xr:uid="{59E0B23A-5427-45D1-BCF4-5186C0BBD392}"/>
    <hyperlink ref="B13:C13" location="'【解体・撤去全般】（問1‐1～1‐15）'!B111" display="問1-8" xr:uid="{91A7BFBD-1E3D-4CE1-BE45-2B694AC4E262}"/>
    <hyperlink ref="B16:C16" location="'【解体・撤去全般】（問1‐1～1‐15）'!B160" display="問1-11" xr:uid="{DD2AC377-EE77-4F2B-9D37-51F8F94B76EE}"/>
    <hyperlink ref="B17:C17" location="'【解体・撤去全般】（問1‐1～1‐15）'!B170" display="問1-12" xr:uid="{54D3AC1E-5A09-4C1D-BB33-C7C919D711EE}"/>
    <hyperlink ref="B21:C21" location="'【解体・撤去後の保管】（問2‐1～2‐3）'!B7" display="問2-1" xr:uid="{48C761A2-250A-445F-A72F-E4837915F179}"/>
    <hyperlink ref="B22:C22" location="'【解体・撤去後の保管】（問2‐1～2‐3）'!B14" display="問2-2" xr:uid="{D9D0CDB6-AD4E-451B-B185-D96109BE1BED}"/>
    <hyperlink ref="B23:C23" location="'【解体・撤去後の保管】（問2‐1～2‐3）'!B27" display="問2-3" xr:uid="{5F8B17AA-F396-411E-8CEE-74787FEB960B}"/>
    <hyperlink ref="B24:C24" location="'【収集・運搬】（問3‐1～3‐5）'!B3" display="問3-1" xr:uid="{493F886F-F006-4222-BE6E-0C25F97BD456}"/>
    <hyperlink ref="B25:C25" location="'【収集・運搬】（問3‐1～3‐5）'!B13" display="問3-2" xr:uid="{2FF9C7FA-9A3D-4D80-96EA-737613ED3221}"/>
    <hyperlink ref="B26:C26" location="'【収集・運搬】（問3‐1～3‐5）'!B55" display="問3-3" xr:uid="{F4048A31-FBE7-4100-A2EA-7D2D86B7E2C5}"/>
    <hyperlink ref="B27:C27" location="'【収集・運搬】（問3‐1～3‐5）'!B66" display="問3-4" xr:uid="{86DD87F1-0D31-4C79-840E-BF909DD9C547}"/>
    <hyperlink ref="B28:C28" location="'【収集・運搬】（問3‐1～3‐5）'!B77" display="問3-5" xr:uid="{FAE14A06-701E-49D7-B88A-B6631F87307B}"/>
    <hyperlink ref="B29:C29" location="'【今後の受託予定】（問4）'!B4" display="問4" xr:uid="{CB95CF44-FDC5-4E11-B646-5DBFE327E960}"/>
  </hyperlinks>
  <pageMargins left="0.39370078740157483" right="0.39370078740157483" top="0.47244094488188981" bottom="0.39370078740157483" header="0.31496062992125984" footer="0.31496062992125984"/>
  <pageSetup paperSize="9" scale="67" fitToHeight="0" orientation="portrait" r:id="rId1"/>
  <rowBreaks count="1" manualBreakCount="1">
    <brk id="2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24CAE6-8BBF-4CD7-BAF5-2C2C772B4091}">
  <dimension ref="A1:IK22"/>
  <sheetViews>
    <sheetView topLeftCell="FE1" workbookViewId="0">
      <selection activeCell="FN20" sqref="FN20"/>
    </sheetView>
  </sheetViews>
  <sheetFormatPr defaultRowHeight="18.75"/>
  <cols>
    <col min="1" max="1" width="12.25" customWidth="1"/>
    <col min="26" max="26" width="8.75" customWidth="1"/>
  </cols>
  <sheetData>
    <row r="1" spans="1:245" s="8" customFormat="1" ht="14.25">
      <c r="A1" s="2"/>
    </row>
    <row r="2" spans="1:245" s="10" customFormat="1" ht="14.25">
      <c r="A2" s="2" t="s">
        <v>18</v>
      </c>
      <c r="B2" s="9" t="s">
        <v>20</v>
      </c>
      <c r="G2" s="11" t="s">
        <v>60</v>
      </c>
      <c r="J2" s="11" t="s">
        <v>61</v>
      </c>
      <c r="N2" s="11" t="s">
        <v>62</v>
      </c>
      <c r="O2" s="37" t="s">
        <v>237</v>
      </c>
      <c r="P2" s="11" t="s">
        <v>63</v>
      </c>
      <c r="Z2" s="3"/>
      <c r="AA2" s="11" t="s">
        <v>64</v>
      </c>
      <c r="AD2" s="3"/>
      <c r="AG2" s="3"/>
      <c r="AM2" s="3"/>
      <c r="AP2" s="11" t="s">
        <v>65</v>
      </c>
      <c r="AQ2" s="11"/>
      <c r="AT2" s="3"/>
      <c r="AU2" s="3"/>
      <c r="AV2" s="3"/>
      <c r="AW2" s="3"/>
      <c r="AX2" s="3"/>
      <c r="AY2" s="3"/>
      <c r="BA2" s="11" t="s">
        <v>66</v>
      </c>
      <c r="BC2" s="3"/>
      <c r="BD2" s="3"/>
      <c r="BE2" s="3"/>
      <c r="BF2" s="3"/>
      <c r="BG2" s="3"/>
      <c r="BH2" s="3"/>
      <c r="BI2" s="3"/>
      <c r="BN2" s="11" t="s">
        <v>67</v>
      </c>
      <c r="BU2" s="11" t="s">
        <v>68</v>
      </c>
      <c r="BY2" s="52" t="s">
        <v>341</v>
      </c>
      <c r="CI2" s="52" t="s">
        <v>350</v>
      </c>
      <c r="CJ2" s="11" t="s">
        <v>111</v>
      </c>
      <c r="CN2" s="11" t="s">
        <v>114</v>
      </c>
      <c r="CO2" s="11" t="s">
        <v>69</v>
      </c>
      <c r="CT2" s="11" t="s">
        <v>212</v>
      </c>
      <c r="CZ2" s="11" t="s">
        <v>244</v>
      </c>
      <c r="DA2" s="11" t="s">
        <v>153</v>
      </c>
      <c r="DB2" s="11" t="s">
        <v>154</v>
      </c>
      <c r="DV2" s="11" t="s">
        <v>155</v>
      </c>
      <c r="EA2" s="11" t="s">
        <v>71</v>
      </c>
      <c r="EC2" s="11" t="s">
        <v>337</v>
      </c>
      <c r="FL2" s="11" t="s">
        <v>338</v>
      </c>
      <c r="FM2" s="11" t="s">
        <v>146</v>
      </c>
      <c r="FN2" s="11" t="s">
        <v>72</v>
      </c>
      <c r="GE2" s="11" t="s">
        <v>358</v>
      </c>
      <c r="GL2" s="11" t="s">
        <v>73</v>
      </c>
      <c r="GN2" s="12" t="s">
        <v>156</v>
      </c>
    </row>
    <row r="3" spans="1:245" s="3" customFormat="1" ht="45" customHeight="1">
      <c r="B3" s="3" t="s">
        <v>55</v>
      </c>
      <c r="C3" s="23" t="s">
        <v>56</v>
      </c>
      <c r="D3" s="3" t="s">
        <v>57</v>
      </c>
      <c r="E3" s="3" t="s">
        <v>170</v>
      </c>
      <c r="F3" s="3" t="s">
        <v>171</v>
      </c>
      <c r="G3" s="28" t="s">
        <v>172</v>
      </c>
      <c r="H3" s="28" t="s">
        <v>173</v>
      </c>
      <c r="I3" s="28" t="s">
        <v>174</v>
      </c>
      <c r="J3" s="13" t="s">
        <v>175</v>
      </c>
      <c r="K3" s="13" t="s">
        <v>176</v>
      </c>
      <c r="L3" s="13" t="s">
        <v>177</v>
      </c>
      <c r="M3" s="13"/>
      <c r="N3" s="13" t="s">
        <v>300</v>
      </c>
      <c r="O3" s="13" t="s">
        <v>301</v>
      </c>
      <c r="P3" s="13" t="s">
        <v>157</v>
      </c>
      <c r="Q3" s="13" t="s">
        <v>158</v>
      </c>
      <c r="R3" s="13" t="s">
        <v>178</v>
      </c>
      <c r="S3" s="13" t="s">
        <v>179</v>
      </c>
      <c r="T3" s="13"/>
      <c r="U3" s="13"/>
      <c r="V3" s="13" t="s">
        <v>180</v>
      </c>
      <c r="W3" s="13" t="s">
        <v>181</v>
      </c>
      <c r="X3" s="13" t="s">
        <v>182</v>
      </c>
      <c r="Y3" s="13"/>
      <c r="Z3" s="3" t="s">
        <v>183</v>
      </c>
      <c r="AA3" s="3" t="s">
        <v>184</v>
      </c>
      <c r="AD3" s="3" t="s">
        <v>334</v>
      </c>
      <c r="AG3" s="3" t="s">
        <v>335</v>
      </c>
      <c r="AJ3" s="3" t="s">
        <v>85</v>
      </c>
      <c r="AM3" s="3" t="s">
        <v>86</v>
      </c>
      <c r="AP3" s="3" t="s">
        <v>162</v>
      </c>
      <c r="AR3" s="3" t="s">
        <v>163</v>
      </c>
      <c r="AT3" s="3" t="s">
        <v>186</v>
      </c>
      <c r="AV3" s="3" t="s">
        <v>164</v>
      </c>
      <c r="AX3" s="3" t="s">
        <v>187</v>
      </c>
      <c r="AZ3" s="13"/>
      <c r="BA3" s="13" t="s">
        <v>188</v>
      </c>
      <c r="BB3" s="13" t="s">
        <v>189</v>
      </c>
      <c r="BC3" s="13" t="s">
        <v>190</v>
      </c>
      <c r="BD3" s="13" t="s">
        <v>191</v>
      </c>
      <c r="BE3" s="13" t="s">
        <v>192</v>
      </c>
      <c r="BF3" s="13" t="s">
        <v>193</v>
      </c>
      <c r="BG3" s="13" t="s">
        <v>194</v>
      </c>
      <c r="BH3" s="13" t="s">
        <v>195</v>
      </c>
      <c r="BI3" s="13" t="s">
        <v>196</v>
      </c>
      <c r="BJ3" s="13" t="s">
        <v>197</v>
      </c>
      <c r="BK3" s="13" t="s">
        <v>198</v>
      </c>
      <c r="BL3" s="13" t="s">
        <v>199</v>
      </c>
      <c r="BM3" s="13"/>
      <c r="BN3" s="13" t="s">
        <v>200</v>
      </c>
      <c r="BO3" s="13" t="s">
        <v>201</v>
      </c>
      <c r="BP3" s="13" t="s">
        <v>202</v>
      </c>
      <c r="BQ3" s="13" t="s">
        <v>203</v>
      </c>
      <c r="BR3" s="13" t="s">
        <v>204</v>
      </c>
      <c r="BS3" s="13" t="s">
        <v>205</v>
      </c>
      <c r="BT3" s="13"/>
      <c r="BU3" s="13" t="s">
        <v>232</v>
      </c>
      <c r="BV3" s="13" t="s">
        <v>233</v>
      </c>
      <c r="BW3" s="13" t="s">
        <v>177</v>
      </c>
      <c r="BX3" s="13"/>
      <c r="BY3" s="13" t="s">
        <v>360</v>
      </c>
      <c r="BZ3" s="13" t="s">
        <v>361</v>
      </c>
      <c r="CA3" s="13" t="s">
        <v>362</v>
      </c>
      <c r="CB3" s="13" t="s">
        <v>363</v>
      </c>
      <c r="CC3" s="13" t="s">
        <v>364</v>
      </c>
      <c r="CD3" s="13" t="s">
        <v>365</v>
      </c>
      <c r="CE3" s="13" t="s">
        <v>366</v>
      </c>
      <c r="CF3" s="13" t="s">
        <v>367</v>
      </c>
      <c r="CG3" s="13" t="s">
        <v>368</v>
      </c>
      <c r="CH3" s="13"/>
      <c r="CI3" s="13" t="s">
        <v>369</v>
      </c>
      <c r="CJ3" s="13" t="s">
        <v>159</v>
      </c>
      <c r="CK3" s="13" t="s">
        <v>160</v>
      </c>
      <c r="CL3" s="13" t="s">
        <v>177</v>
      </c>
      <c r="CM3" s="13"/>
      <c r="CN3" s="13" t="s">
        <v>241</v>
      </c>
      <c r="CO3" s="13" t="s">
        <v>385</v>
      </c>
      <c r="CP3" s="13" t="s">
        <v>386</v>
      </c>
      <c r="CQ3" s="13" t="s">
        <v>387</v>
      </c>
      <c r="CR3" s="13" t="s">
        <v>388</v>
      </c>
      <c r="CS3" s="13"/>
      <c r="CT3" s="13" t="s">
        <v>208</v>
      </c>
      <c r="CU3" s="13" t="s">
        <v>209</v>
      </c>
      <c r="CV3" s="13" t="s">
        <v>210</v>
      </c>
      <c r="CW3" s="13" t="s">
        <v>211</v>
      </c>
      <c r="CX3" s="13" t="s">
        <v>207</v>
      </c>
      <c r="CY3" s="13"/>
      <c r="CZ3" s="13" t="s">
        <v>234</v>
      </c>
      <c r="DA3" s="13" t="s">
        <v>235</v>
      </c>
      <c r="DB3" s="13" t="s">
        <v>213</v>
      </c>
      <c r="DF3" s="13" t="s">
        <v>9</v>
      </c>
      <c r="DJ3" s="13" t="s">
        <v>10</v>
      </c>
      <c r="DM3" s="13"/>
      <c r="DN3" s="13" t="s">
        <v>11</v>
      </c>
      <c r="DP3" s="13"/>
      <c r="DQ3" s="13"/>
      <c r="DR3" s="13" t="s">
        <v>12</v>
      </c>
      <c r="DS3" s="13"/>
      <c r="DT3" s="13"/>
      <c r="DU3" s="13"/>
      <c r="DV3" s="28" t="s">
        <v>215</v>
      </c>
      <c r="DW3" s="28" t="s">
        <v>216</v>
      </c>
      <c r="DX3" s="28" t="s">
        <v>217</v>
      </c>
      <c r="DY3" s="28" t="s">
        <v>218</v>
      </c>
      <c r="DZ3" s="13"/>
      <c r="EA3" s="3" t="s">
        <v>220</v>
      </c>
      <c r="EB3" s="13"/>
      <c r="EC3" s="2"/>
      <c r="ED3" s="13"/>
      <c r="EE3" s="13"/>
      <c r="EF3" s="13"/>
      <c r="EG3" s="13"/>
      <c r="EH3" s="13"/>
      <c r="EI3" s="13"/>
      <c r="EJ3" s="13"/>
      <c r="EK3" s="13"/>
      <c r="EL3" s="13"/>
      <c r="EM3" s="13"/>
      <c r="EN3" s="13"/>
      <c r="EO3" s="13"/>
      <c r="EP3" s="13"/>
      <c r="EQ3" s="13"/>
      <c r="ER3" s="13"/>
      <c r="ES3" s="13"/>
      <c r="ET3" s="13"/>
      <c r="EU3" s="13"/>
      <c r="EV3" s="13"/>
      <c r="EW3" s="13"/>
      <c r="EX3" s="13"/>
      <c r="EY3" s="13"/>
      <c r="EZ3" s="13"/>
      <c r="FA3" s="13"/>
      <c r="FB3" s="13"/>
      <c r="FC3" s="13"/>
      <c r="FD3" s="13"/>
      <c r="FE3" s="13"/>
      <c r="FF3" s="13"/>
      <c r="FG3" s="13"/>
      <c r="FH3" s="13"/>
      <c r="FI3" s="13"/>
      <c r="FJ3" s="13"/>
      <c r="FK3" s="13"/>
      <c r="FL3" s="4" t="s">
        <v>219</v>
      </c>
      <c r="FM3" s="13" t="s">
        <v>339</v>
      </c>
      <c r="FN3" s="3" t="s">
        <v>371</v>
      </c>
      <c r="FS3" s="3" t="s">
        <v>373</v>
      </c>
      <c r="FW3" s="13"/>
      <c r="FX3" s="13"/>
      <c r="FY3" s="13"/>
      <c r="FZ3" s="3" t="s">
        <v>372</v>
      </c>
      <c r="GA3" s="13"/>
      <c r="GB3" s="13"/>
      <c r="GC3" s="13"/>
      <c r="GD3" s="13"/>
      <c r="GE3" s="13" t="s">
        <v>226</v>
      </c>
      <c r="GF3" s="13" t="s">
        <v>227</v>
      </c>
      <c r="GG3" s="13" t="s">
        <v>228</v>
      </c>
      <c r="GH3" s="13" t="s">
        <v>229</v>
      </c>
      <c r="GI3" s="13" t="s">
        <v>4</v>
      </c>
      <c r="GJ3" s="13" t="s">
        <v>205</v>
      </c>
      <c r="GK3" s="13"/>
      <c r="GL3" s="13" t="s">
        <v>236</v>
      </c>
      <c r="GM3" s="13"/>
      <c r="GN3" s="3" t="s">
        <v>375</v>
      </c>
      <c r="GP3" s="3" t="s">
        <v>257</v>
      </c>
      <c r="GR3" s="3" t="s">
        <v>258</v>
      </c>
      <c r="GT3" s="3" t="s">
        <v>259</v>
      </c>
      <c r="GV3" s="3" t="s">
        <v>260</v>
      </c>
      <c r="GX3" s="3" t="s">
        <v>261</v>
      </c>
      <c r="GZ3" s="3" t="s">
        <v>262</v>
      </c>
      <c r="HB3" s="3" t="s">
        <v>263</v>
      </c>
      <c r="HD3" s="3" t="s">
        <v>264</v>
      </c>
      <c r="HF3" s="3" t="s">
        <v>265</v>
      </c>
      <c r="HH3" s="3" t="s">
        <v>266</v>
      </c>
      <c r="HJ3" s="3" t="s">
        <v>267</v>
      </c>
      <c r="HL3" s="3" t="s">
        <v>268</v>
      </c>
      <c r="HN3" s="3" t="s">
        <v>269</v>
      </c>
      <c r="HP3" s="3" t="s">
        <v>270</v>
      </c>
      <c r="HR3" s="3" t="s">
        <v>271</v>
      </c>
      <c r="HT3" s="3" t="s">
        <v>272</v>
      </c>
      <c r="HV3" s="3" t="s">
        <v>273</v>
      </c>
      <c r="HX3" s="3" t="s">
        <v>274</v>
      </c>
      <c r="HZ3" s="3" t="s">
        <v>275</v>
      </c>
      <c r="IB3" s="3" t="s">
        <v>276</v>
      </c>
      <c r="ID3" s="3" t="s">
        <v>277</v>
      </c>
      <c r="IF3" s="3" t="s">
        <v>278</v>
      </c>
      <c r="IH3" s="3" t="s">
        <v>359</v>
      </c>
      <c r="IJ3" s="3" t="s">
        <v>256</v>
      </c>
    </row>
    <row r="4" spans="1:245" s="3" customFormat="1" ht="38.25" customHeight="1">
      <c r="M4" s="3" t="s">
        <v>161</v>
      </c>
      <c r="T4" s="3" t="s">
        <v>31</v>
      </c>
      <c r="U4" s="3" t="s">
        <v>3</v>
      </c>
      <c r="Y4" s="3" t="s">
        <v>161</v>
      </c>
      <c r="Z4" s="5" t="s">
        <v>30</v>
      </c>
      <c r="AA4" s="5" t="s">
        <v>185</v>
      </c>
      <c r="AB4" s="3" t="s">
        <v>230</v>
      </c>
      <c r="AC4" s="3" t="s">
        <v>231</v>
      </c>
      <c r="AD4" s="5" t="s">
        <v>185</v>
      </c>
      <c r="AE4" s="3" t="s">
        <v>230</v>
      </c>
      <c r="AF4" s="3" t="s">
        <v>231</v>
      </c>
      <c r="AG4" s="5" t="s">
        <v>185</v>
      </c>
      <c r="AH4" s="3" t="s">
        <v>230</v>
      </c>
      <c r="AI4" s="3" t="s">
        <v>231</v>
      </c>
      <c r="AJ4" s="5" t="s">
        <v>185</v>
      </c>
      <c r="AK4" s="3" t="s">
        <v>230</v>
      </c>
      <c r="AL4" s="3" t="s">
        <v>231</v>
      </c>
      <c r="AM4" s="3" t="s">
        <v>185</v>
      </c>
      <c r="AN4" s="3" t="s">
        <v>230</v>
      </c>
      <c r="AO4" s="3" t="s">
        <v>231</v>
      </c>
      <c r="AP4" s="3" t="s">
        <v>230</v>
      </c>
      <c r="AQ4" s="3" t="s">
        <v>231</v>
      </c>
      <c r="AR4" s="3" t="s">
        <v>230</v>
      </c>
      <c r="AS4" s="3" t="s">
        <v>231</v>
      </c>
      <c r="AT4" s="3" t="s">
        <v>230</v>
      </c>
      <c r="AU4" s="3" t="s">
        <v>231</v>
      </c>
      <c r="AV4" s="3" t="s">
        <v>230</v>
      </c>
      <c r="AW4" s="3" t="s">
        <v>231</v>
      </c>
      <c r="AX4" s="3" t="s">
        <v>230</v>
      </c>
      <c r="AY4" s="3" t="s">
        <v>231</v>
      </c>
      <c r="AZ4" s="3" t="s">
        <v>161</v>
      </c>
      <c r="BC4" s="5"/>
      <c r="BD4" s="5"/>
      <c r="BE4" s="5"/>
      <c r="BF4" s="5"/>
      <c r="BM4" s="3" t="s">
        <v>161</v>
      </c>
      <c r="BN4" s="3" t="s">
        <v>206</v>
      </c>
      <c r="BO4" s="3" t="s">
        <v>206</v>
      </c>
      <c r="BP4" s="3" t="s">
        <v>206</v>
      </c>
      <c r="BQ4" s="3" t="s">
        <v>206</v>
      </c>
      <c r="BR4" s="3" t="s">
        <v>206</v>
      </c>
      <c r="BS4" s="3" t="s">
        <v>206</v>
      </c>
      <c r="BT4" s="3" t="s">
        <v>161</v>
      </c>
      <c r="BX4" s="3" t="s">
        <v>161</v>
      </c>
      <c r="CH4" s="3" t="s">
        <v>161</v>
      </c>
      <c r="CI4" s="3" t="s">
        <v>145</v>
      </c>
      <c r="CM4" s="3" t="s">
        <v>161</v>
      </c>
      <c r="CS4" s="3" t="s">
        <v>389</v>
      </c>
      <c r="CY4" s="3" t="s">
        <v>161</v>
      </c>
      <c r="DB4" s="3" t="s">
        <v>165</v>
      </c>
      <c r="DC4" s="3" t="s">
        <v>166</v>
      </c>
      <c r="DD4" s="3" t="s">
        <v>127</v>
      </c>
      <c r="DE4" s="3" t="s">
        <v>214</v>
      </c>
      <c r="DF4" s="3" t="s">
        <v>165</v>
      </c>
      <c r="DG4" s="3" t="s">
        <v>166</v>
      </c>
      <c r="DH4" s="3" t="s">
        <v>127</v>
      </c>
      <c r="DI4" s="3" t="s">
        <v>214</v>
      </c>
      <c r="DJ4" s="3" t="s">
        <v>165</v>
      </c>
      <c r="DK4" s="3" t="s">
        <v>166</v>
      </c>
      <c r="DL4" s="3" t="s">
        <v>127</v>
      </c>
      <c r="DM4" s="3" t="s">
        <v>214</v>
      </c>
      <c r="DN4" s="3" t="s">
        <v>165</v>
      </c>
      <c r="DO4" s="3" t="s">
        <v>166</v>
      </c>
      <c r="DP4" s="3" t="s">
        <v>127</v>
      </c>
      <c r="DQ4" s="3" t="s">
        <v>214</v>
      </c>
      <c r="DR4" s="3" t="s">
        <v>165</v>
      </c>
      <c r="DS4" s="3" t="s">
        <v>166</v>
      </c>
      <c r="DT4" s="3" t="s">
        <v>127</v>
      </c>
      <c r="DU4" s="3" t="s">
        <v>214</v>
      </c>
      <c r="DZ4" s="3" t="s">
        <v>161</v>
      </c>
      <c r="EB4" s="3" t="s">
        <v>161</v>
      </c>
      <c r="EC4" s="3" t="s">
        <v>213</v>
      </c>
      <c r="EJ4" s="3" t="s">
        <v>9</v>
      </c>
      <c r="EQ4" s="3" t="s">
        <v>10</v>
      </c>
      <c r="EX4" s="3" t="s">
        <v>11</v>
      </c>
      <c r="FE4" s="3" t="s">
        <v>12</v>
      </c>
      <c r="FN4" s="3" t="s">
        <v>213</v>
      </c>
      <c r="FO4" s="3" t="s">
        <v>9</v>
      </c>
      <c r="FP4" s="3" t="s">
        <v>10</v>
      </c>
      <c r="FQ4" s="3" t="s">
        <v>11</v>
      </c>
      <c r="FR4" s="3" t="s">
        <v>12</v>
      </c>
      <c r="FS4" s="3" t="s">
        <v>213</v>
      </c>
      <c r="FT4" s="3" t="s">
        <v>9</v>
      </c>
      <c r="FU4" s="3" t="s">
        <v>10</v>
      </c>
      <c r="FV4" s="3" t="s">
        <v>11</v>
      </c>
      <c r="FW4" s="3" t="s">
        <v>12</v>
      </c>
      <c r="FX4" s="3" t="s">
        <v>352</v>
      </c>
      <c r="FZ4" s="3" t="s">
        <v>213</v>
      </c>
      <c r="GA4" s="3" t="s">
        <v>9</v>
      </c>
      <c r="GB4" s="3" t="s">
        <v>10</v>
      </c>
      <c r="GC4" s="3" t="s">
        <v>11</v>
      </c>
      <c r="GD4" s="3" t="s">
        <v>12</v>
      </c>
      <c r="GK4" s="3" t="s">
        <v>161</v>
      </c>
      <c r="GM4" s="3" t="s">
        <v>332</v>
      </c>
      <c r="GN4" s="3" t="s">
        <v>167</v>
      </c>
      <c r="GO4" s="3" t="s">
        <v>168</v>
      </c>
      <c r="GP4" s="3" t="s">
        <v>167</v>
      </c>
      <c r="GQ4" s="3" t="s">
        <v>168</v>
      </c>
      <c r="GR4" s="3" t="s">
        <v>167</v>
      </c>
      <c r="GS4" s="3" t="s">
        <v>168</v>
      </c>
      <c r="GT4" s="3" t="s">
        <v>167</v>
      </c>
      <c r="GU4" s="3" t="s">
        <v>168</v>
      </c>
      <c r="GV4" s="3" t="s">
        <v>167</v>
      </c>
      <c r="GW4" s="3" t="s">
        <v>168</v>
      </c>
      <c r="GX4" s="3" t="s">
        <v>167</v>
      </c>
      <c r="GY4" s="3" t="s">
        <v>168</v>
      </c>
      <c r="GZ4" s="3" t="s">
        <v>167</v>
      </c>
      <c r="HA4" s="3" t="s">
        <v>168</v>
      </c>
      <c r="HB4" s="3" t="s">
        <v>167</v>
      </c>
      <c r="HC4" s="3" t="s">
        <v>168</v>
      </c>
      <c r="HD4" s="3" t="s">
        <v>167</v>
      </c>
      <c r="HE4" s="3" t="s">
        <v>168</v>
      </c>
      <c r="HF4" s="3" t="s">
        <v>167</v>
      </c>
      <c r="HG4" s="3" t="s">
        <v>168</v>
      </c>
      <c r="HH4" s="3" t="s">
        <v>167</v>
      </c>
      <c r="HI4" s="3" t="s">
        <v>168</v>
      </c>
      <c r="HJ4" s="3" t="s">
        <v>167</v>
      </c>
      <c r="HK4" s="3" t="s">
        <v>168</v>
      </c>
      <c r="HL4" s="3" t="s">
        <v>167</v>
      </c>
      <c r="HM4" s="3" t="s">
        <v>168</v>
      </c>
      <c r="HN4" s="3" t="s">
        <v>167</v>
      </c>
      <c r="HO4" s="3" t="s">
        <v>168</v>
      </c>
      <c r="HP4" s="3" t="s">
        <v>167</v>
      </c>
      <c r="HQ4" s="3" t="s">
        <v>168</v>
      </c>
      <c r="HR4" s="3" t="s">
        <v>167</v>
      </c>
      <c r="HS4" s="3" t="s">
        <v>168</v>
      </c>
      <c r="HT4" s="3" t="s">
        <v>167</v>
      </c>
      <c r="HU4" s="3" t="s">
        <v>168</v>
      </c>
      <c r="HV4" s="3" t="s">
        <v>167</v>
      </c>
      <c r="HW4" s="3" t="s">
        <v>168</v>
      </c>
      <c r="HX4" s="3" t="s">
        <v>167</v>
      </c>
      <c r="HY4" s="3" t="s">
        <v>168</v>
      </c>
      <c r="HZ4" s="3" t="s">
        <v>167</v>
      </c>
      <c r="IA4" s="3" t="s">
        <v>168</v>
      </c>
      <c r="IB4" s="3" t="s">
        <v>167</v>
      </c>
      <c r="IC4" s="3" t="s">
        <v>168</v>
      </c>
      <c r="ID4" s="3" t="s">
        <v>167</v>
      </c>
      <c r="IE4" s="3" t="s">
        <v>168</v>
      </c>
      <c r="IF4" s="3" t="s">
        <v>167</v>
      </c>
      <c r="IG4" s="3" t="s">
        <v>168</v>
      </c>
      <c r="IH4" s="3" t="s">
        <v>167</v>
      </c>
      <c r="II4" s="3" t="s">
        <v>168</v>
      </c>
      <c r="IJ4" s="3" t="s">
        <v>167</v>
      </c>
      <c r="IK4" s="3" t="s">
        <v>168</v>
      </c>
    </row>
    <row r="5" spans="1:245" s="3" customFormat="1" ht="26.1" customHeight="1">
      <c r="T5" s="3" t="s">
        <v>238</v>
      </c>
      <c r="U5" s="3" t="s">
        <v>3</v>
      </c>
      <c r="EC5" s="3" t="s">
        <v>221</v>
      </c>
      <c r="ED5" s="3" t="s">
        <v>222</v>
      </c>
      <c r="EE5" s="3" t="s">
        <v>143</v>
      </c>
      <c r="EF5" s="3" t="s">
        <v>223</v>
      </c>
      <c r="EG5" s="3" t="s">
        <v>336</v>
      </c>
      <c r="EH5" s="3" t="s">
        <v>224</v>
      </c>
      <c r="EI5" s="3" t="s">
        <v>225</v>
      </c>
      <c r="EJ5" s="3" t="s">
        <v>221</v>
      </c>
      <c r="EK5" s="3" t="s">
        <v>222</v>
      </c>
      <c r="EL5" s="3" t="s">
        <v>143</v>
      </c>
      <c r="EM5" s="3" t="s">
        <v>223</v>
      </c>
      <c r="EN5" s="3" t="s">
        <v>336</v>
      </c>
      <c r="EO5" s="3" t="s">
        <v>224</v>
      </c>
      <c r="EP5" s="3" t="s">
        <v>225</v>
      </c>
      <c r="EQ5" s="3" t="s">
        <v>221</v>
      </c>
      <c r="ER5" s="3" t="s">
        <v>222</v>
      </c>
      <c r="ES5" s="3" t="s">
        <v>143</v>
      </c>
      <c r="ET5" s="3" t="s">
        <v>223</v>
      </c>
      <c r="EU5" s="3" t="s">
        <v>336</v>
      </c>
      <c r="EV5" s="3" t="s">
        <v>224</v>
      </c>
      <c r="EW5" s="3" t="s">
        <v>225</v>
      </c>
      <c r="EX5" s="3" t="s">
        <v>221</v>
      </c>
      <c r="EY5" s="3" t="s">
        <v>222</v>
      </c>
      <c r="EZ5" s="3" t="s">
        <v>143</v>
      </c>
      <c r="FA5" s="3" t="s">
        <v>223</v>
      </c>
      <c r="FB5" s="3" t="s">
        <v>336</v>
      </c>
      <c r="FC5" s="3" t="s">
        <v>224</v>
      </c>
      <c r="FD5" s="3" t="s">
        <v>225</v>
      </c>
      <c r="FE5" s="3" t="s">
        <v>221</v>
      </c>
      <c r="FF5" s="3" t="s">
        <v>222</v>
      </c>
      <c r="FG5" s="3" t="s">
        <v>143</v>
      </c>
      <c r="FH5" s="3" t="s">
        <v>223</v>
      </c>
      <c r="FI5" s="3" t="s">
        <v>336</v>
      </c>
      <c r="FJ5" s="3" t="s">
        <v>224</v>
      </c>
      <c r="FK5" s="3" t="s">
        <v>225</v>
      </c>
      <c r="FX5" s="3" t="s">
        <v>353</v>
      </c>
      <c r="FY5" s="3" t="s">
        <v>354</v>
      </c>
    </row>
    <row r="6" spans="1:245" s="3" customFormat="1" ht="26.1" customHeight="1"/>
    <row r="7" spans="1:245" s="18" customFormat="1" ht="27" customHeight="1">
      <c r="A7" s="14" t="s">
        <v>169</v>
      </c>
      <c r="B7" s="16" t="str">
        <f>IF(基本情報!D7="","",基本情報!D7)</f>
        <v/>
      </c>
      <c r="C7" s="16" t="str">
        <f>IF(基本情報!D9="","",基本情報!D9)</f>
        <v/>
      </c>
      <c r="D7" s="16" t="str">
        <f>IF(基本情報!D11="","",基本情報!D11)</f>
        <v/>
      </c>
      <c r="E7" s="16" t="str">
        <f>IF(基本情報!D13="","",基本情報!D13)</f>
        <v/>
      </c>
      <c r="F7" s="27" t="str">
        <f>IF(基本情報!D15="","",基本情報!D15)</f>
        <v/>
      </c>
      <c r="G7" s="29" t="str">
        <f>IF('【解体・撤去全般】（問1‐1～1‐15）'!B7="","",'【解体・撤去全般】（問1‐1～1‐15）'!B7)</f>
        <v/>
      </c>
      <c r="H7" s="29" t="str">
        <f>IF('【解体・撤去全般】（問1‐1～1‐15）'!B8="","",'【解体・撤去全般】（問1‐1～1‐15）'!B8)</f>
        <v/>
      </c>
      <c r="I7" s="29" t="str">
        <f>IF('【解体・撤去全般】（問1‐1～1‐15）'!B10="","",'【解体・撤去全般】（問1‐1～1‐15）'!B10)</f>
        <v/>
      </c>
      <c r="J7" s="29" t="str">
        <f>IF('【解体・撤去全般】（問1‐1～1‐15）'!B15="","",'【解体・撤去全般】（問1‐1～1‐15）'!B15)</f>
        <v/>
      </c>
      <c r="K7" s="29" t="str">
        <f>IF('【解体・撤去全般】（問1‐1～1‐15）'!B16="","",'【解体・撤去全般】（問1‐1～1‐15）'!B16)</f>
        <v/>
      </c>
      <c r="L7" s="29" t="str">
        <f>IF('【解体・撤去全般】（問1‐1～1‐15）'!B18="","",'【解体・撤去全般】（問1‐1～1‐15）'!B18)</f>
        <v/>
      </c>
      <c r="M7" s="16" t="str">
        <f>IF('【解体・撤去全般】（問1‐1～1‐15）'!D19="","",'【解体・撤去全般】（問1‐1～1‐15）'!D19)</f>
        <v/>
      </c>
      <c r="N7" s="29" t="str">
        <f>IF('【解体・撤去全般】（問1‐1～1‐15）'!J27="","",'【解体・撤去全般】（問1‐1～1‐15）'!J27)</f>
        <v/>
      </c>
      <c r="O7" s="29" t="str">
        <f>IF('【解体・撤去全般】（問1‐1～1‐15）'!L27="","",'【解体・撤去全般】（問1‐1～1‐15）'!L27)</f>
        <v/>
      </c>
      <c r="P7" s="29" t="str">
        <f>IF('【解体・撤去全般】（問1‐1～1‐15）'!B40="","",'【解体・撤去全般】（問1‐1～1‐15）'!B40)</f>
        <v>　</v>
      </c>
      <c r="Q7" s="29" t="str">
        <f>IF('【解体・撤去全般】（問1‐1～1‐15）'!B41="","",'【解体・撤去全般】（問1‐1～1‐15）'!B41)</f>
        <v/>
      </c>
      <c r="R7" s="29" t="str">
        <f>IF('【解体・撤去全般】（問1‐1～1‐15）'!B42="","",'【解体・撤去全般】（問1‐1～1‐15）'!B42)</f>
        <v/>
      </c>
      <c r="S7" s="29" t="str">
        <f>IF('【解体・撤去全般】（問1‐1～1‐15）'!B43="","",'【解体・撤去全般】（問1‐1～1‐15）'!B43)</f>
        <v>　</v>
      </c>
      <c r="T7" s="31" t="str">
        <f>IF('【解体・撤去全般】（問1‐1～1‐15）'!E47="","",'【解体・撤去全般】（問1‐1～1‐15）'!E47)</f>
        <v/>
      </c>
      <c r="U7" s="31" t="str">
        <f>IF('【解体・撤去全般】（問1‐1～1‐15）'!J47="","",'【解体・撤去全般】（問1‐1～1‐15）'!J47)</f>
        <v/>
      </c>
      <c r="V7" s="29" t="str">
        <f>IF('【解体・撤去全般】（問1‐1～1‐15）'!B48="","",'【解体・撤去全般】（問1‐1～1‐15）'!B48)</f>
        <v/>
      </c>
      <c r="W7" s="29" t="str">
        <f>IF('【解体・撤去全般】（問1‐1～1‐15）'!B50="","",'【解体・撤去全般】（問1‐1～1‐15）'!B50)</f>
        <v/>
      </c>
      <c r="X7" s="29" t="str">
        <f>IF('【解体・撤去全般】（問1‐1～1‐15）'!B52="","",'【解体・撤去全般】（問1‐1～1‐15）'!B52)</f>
        <v/>
      </c>
      <c r="Y7" s="16" t="str">
        <f>IF('【解体・撤去全般】（問1‐1～1‐15）'!D53="","",'【解体・撤去全般】（問1‐1～1‐15）'!D53)</f>
        <v/>
      </c>
      <c r="Z7" s="15" t="str">
        <f>IF('【解体・撤去全般】（問1‐1～1‐15）'!C56="","",'【解体・撤去全般】（問1‐1～1‐15）'!C56)</f>
        <v/>
      </c>
      <c r="AA7" s="16" t="str">
        <f>IF('【解体・撤去全般】（問1‐1～1‐15）'!D65="","",'【解体・撤去全般】（問1‐1～1‐15）'!D65)</f>
        <v/>
      </c>
      <c r="AB7" s="31" t="str">
        <f>IF('【解体・撤去全般】（問1‐1～1‐15）'!J64="","",'【解体・撤去全般】（問1‐1～1‐15）'!J64)</f>
        <v/>
      </c>
      <c r="AC7" s="31" t="str">
        <f>IF('【解体・撤去全般】（問1‐1～1‐15）'!J65="","",'【解体・撤去全般】（問1‐1～1‐15）'!J65)</f>
        <v/>
      </c>
      <c r="AD7" s="16" t="str">
        <f>IF('【解体・撤去全般】（問1‐1～1‐15）'!D68="","",'【解体・撤去全般】（問1‐1～1‐15）'!D68)</f>
        <v/>
      </c>
      <c r="AE7" s="31" t="str">
        <f>IF('【解体・撤去全般】（問1‐1～1‐15）'!J67="","",'【解体・撤去全般】（問1‐1～1‐15）'!J67)</f>
        <v/>
      </c>
      <c r="AF7" s="31" t="str">
        <f>IF('【解体・撤去全般】（問1‐1～1‐15）'!J68="","",'【解体・撤去全般】（問1‐1～1‐15）'!J68)</f>
        <v/>
      </c>
      <c r="AG7" s="16" t="str">
        <f>IF('【解体・撤去全般】（問1‐1～1‐15）'!D71="","",'【解体・撤去全般】（問1‐1～1‐15）'!D71)</f>
        <v/>
      </c>
      <c r="AH7" s="31" t="str">
        <f>IF('【解体・撤去全般】（問1‐1～1‐15）'!J70="","",'【解体・撤去全般】（問1‐1～1‐15）'!J70)</f>
        <v/>
      </c>
      <c r="AI7" s="31" t="str">
        <f>IF('【解体・撤去全般】（問1‐1～1‐15）'!J71="","",'【解体・撤去全般】（問1‐1～1‐15）'!J71)</f>
        <v/>
      </c>
      <c r="AJ7" s="16" t="str">
        <f>IF('【解体・撤去全般】（問1‐1～1‐15）'!D74="","",'【解体・撤去全般】（問1‐1～1‐15）'!D74)</f>
        <v/>
      </c>
      <c r="AK7" s="31" t="str">
        <f>IF('【解体・撤去全般】（問1‐1～1‐15）'!J73="","",'【解体・撤去全般】（問1‐1～1‐15）'!J73)</f>
        <v/>
      </c>
      <c r="AL7" s="31" t="str">
        <f>IF('【解体・撤去全般】（問1‐1～1‐15）'!J74="","",'【解体・撤去全般】（問1‐1～1‐15）'!J74)</f>
        <v/>
      </c>
      <c r="AM7" s="32" t="str">
        <f>IF('【解体・撤去全般】（問1‐1～1‐15）'!D77="","",'【解体・撤去全般】（問1‐1～1‐15）'!D77)</f>
        <v/>
      </c>
      <c r="AN7" s="31" t="str">
        <f>IF('【解体・撤去全般】（問1‐1～1‐15）'!J76="","",'【解体・撤去全般】（問1‐1～1‐15）'!J76)</f>
        <v/>
      </c>
      <c r="AO7" s="31" t="str">
        <f>IF('【解体・撤去全般】（問1‐1～1‐15）'!J77="","",'【解体・撤去全般】（問1‐1～1‐15）'!J77)</f>
        <v/>
      </c>
      <c r="AP7" s="31" t="str">
        <f>IF('【解体・撤去全般】（問1‐1～1‐15）'!J85="","",'【解体・撤去全般】（問1‐1～1‐15）'!J85)</f>
        <v/>
      </c>
      <c r="AQ7" s="31" t="str">
        <f>IF('【解体・撤去全般】（問1‐1～1‐15）'!J86="","",'【解体・撤去全般】（問1‐1～1‐15）'!J86)</f>
        <v/>
      </c>
      <c r="AR7" s="31" t="str">
        <f>IF('【解体・撤去全般】（問1‐1～1‐15）'!J87="","",'【解体・撤去全般】（問1‐1～1‐15）'!J87)</f>
        <v/>
      </c>
      <c r="AS7" s="31" t="str">
        <f>IF('【解体・撤去全般】（問1‐1～1‐15）'!J88="","",'【解体・撤去全般】（問1‐1～1‐15）'!J88)</f>
        <v/>
      </c>
      <c r="AT7" s="31" t="str">
        <f>IF('【解体・撤去全般】（問1‐1～1‐15）'!J89="","",'【解体・撤去全般】（問1‐1～1‐15）'!J89)</f>
        <v/>
      </c>
      <c r="AU7" s="31" t="str">
        <f>IF('【解体・撤去全般】（問1‐1～1‐15）'!J90="","",'【解体・撤去全般】（問1‐1～1‐15）'!J90)</f>
        <v/>
      </c>
      <c r="AV7" s="31" t="str">
        <f>IF('【解体・撤去全般】（問1‐1～1‐15）'!J91="","",'【解体・撤去全般】（問1‐1～1‐15）'!J91)</f>
        <v/>
      </c>
      <c r="AW7" s="31" t="str">
        <f>IF('【解体・撤去全般】（問1‐1～1‐15）'!J92="","",'【解体・撤去全般】（問1‐1～1‐15）'!J92)</f>
        <v/>
      </c>
      <c r="AX7" s="31" t="str">
        <f>IF('【解体・撤去全般】（問1‐1～1‐15）'!J93="","",'【解体・撤去全般】（問1‐1～1‐15）'!J93)</f>
        <v/>
      </c>
      <c r="AY7" s="31" t="str">
        <f>IF('【解体・撤去全般】（問1‐1～1‐15）'!J94="","",'【解体・撤去全般】（問1‐1～1‐15）'!J94)</f>
        <v/>
      </c>
      <c r="AZ7" s="16" t="str">
        <f>IF('【解体・撤去全般】（問1‐1～1‐15）'!D94="","",'【解体・撤去全般】（問1‐1～1‐15）'!D94)</f>
        <v/>
      </c>
      <c r="BA7" s="29" t="str">
        <f>IF('【解体・撤去全般】（問1‐1～1‐15）'!B99="","",'【解体・撤去全般】（問1‐1～1‐15）'!B99)</f>
        <v/>
      </c>
      <c r="BB7" s="29" t="str">
        <f>IF('【解体・撤去全般】（問1‐1～1‐15）'!B100="","",'【解体・撤去全般】（問1‐1～1‐15）'!B100)</f>
        <v/>
      </c>
      <c r="BC7" s="29" t="str">
        <f>IF('【解体・撤去全般】（問1‐1～1‐15）'!B101="","",'【解体・撤去全般】（問1‐1～1‐15）'!B101)</f>
        <v/>
      </c>
      <c r="BD7" s="29" t="str">
        <f>IF('【解体・撤去全般】（問1‐1～1‐15）'!B102="","",'【解体・撤去全般】（問1‐1～1‐15）'!B102)</f>
        <v/>
      </c>
      <c r="BE7" s="29" t="str">
        <f>IF('【解体・撤去全般】（問1‐1～1‐15）'!B103="","",'【解体・撤去全般】（問1‐1～1‐15）'!B103)</f>
        <v/>
      </c>
      <c r="BF7" s="29" t="str">
        <f>IF('【解体・撤去全般】（問1‐1～1‐15）'!B104="","",'【解体・撤去全般】（問1‐1～1‐15）'!B104)</f>
        <v/>
      </c>
      <c r="BG7" s="29" t="str">
        <f>IF('【解体・撤去全般】（問1‐1～1‐15）'!B105="","",'【解体・撤去全般】（問1‐1～1‐15）'!B105)</f>
        <v/>
      </c>
      <c r="BH7" s="29" t="str">
        <f>IF('【解体・撤去全般】（問1‐1～1‐15）'!B106="","",'【解体・撤去全般】（問1‐1～1‐15）'!B106)</f>
        <v/>
      </c>
      <c r="BI7" s="29" t="str">
        <f>IF('【解体・撤去全般】（問1‐1～1‐15）'!B107="","",'【解体・撤去全般】（問1‐1～1‐15）'!B107)</f>
        <v/>
      </c>
      <c r="BJ7" s="29" t="str">
        <f>IF('【解体・撤去全般】（問1‐1～1‐15）'!B108="","",'【解体・撤去全般】（問1‐1～1‐15）'!B108)</f>
        <v/>
      </c>
      <c r="BK7" s="29" t="str">
        <f>IF('【解体・撤去全般】（問1‐1～1‐15）'!B109="","",'【解体・撤去全般】（問1‐1～1‐15）'!B109)</f>
        <v/>
      </c>
      <c r="BL7" s="29" t="str">
        <f>IF('【解体・撤去全般】（問1‐1～1‐15）'!B110="","",'【解体・撤去全般】（問1‐1～1‐15）'!B110)</f>
        <v/>
      </c>
      <c r="BM7" s="16" t="str">
        <f>IF('【解体・撤去全般】（問1‐1～1‐15）'!D111="","",'【解体・撤去全般】（問1‐1～1‐15）'!D111)</f>
        <v/>
      </c>
      <c r="BN7" s="31" t="str">
        <f>IF('【解体・撤去全般】（問1‐1～1‐15）'!L117="","",'【解体・撤去全般】（問1‐1～1‐15）'!L117)</f>
        <v/>
      </c>
      <c r="BO7" s="31" t="str">
        <f>IF('【解体・撤去全般】（問1‐1～1‐15）'!L118="","",'【解体・撤去全般】（問1‐1～1‐15）'!L118)</f>
        <v/>
      </c>
      <c r="BP7" s="31" t="str">
        <f>IF('【解体・撤去全般】（問1‐1～1‐15）'!L119="","",'【解体・撤去全般】（問1‐1～1‐15）'!L119)</f>
        <v/>
      </c>
      <c r="BQ7" s="31" t="str">
        <f>IF('【解体・撤去全般】（問1‐1～1‐15）'!L120="","",'【解体・撤去全般】（問1‐1～1‐15）'!L120)</f>
        <v/>
      </c>
      <c r="BR7" s="31" t="str">
        <f>IF('【解体・撤去全般】（問1‐1～1‐15）'!L121="","",'【解体・撤去全般】（問1‐1～1‐15）'!L121)</f>
        <v/>
      </c>
      <c r="BS7" s="31" t="str">
        <f>IF('【解体・撤去全般】（問1‐1～1‐15）'!L122="","",'【解体・撤去全般】（問1‐1～1‐15）'!L122)</f>
        <v/>
      </c>
      <c r="BT7" s="16" t="str">
        <f>IF('【解体・撤去全般】（問1‐1～1‐15）'!D123="","",'【解体・撤去全般】（問1‐1～1‐15）'!D123)</f>
        <v/>
      </c>
      <c r="BU7" s="29" t="str">
        <f>IF('【解体・撤去全般】（問1‐1～1‐15）'!B128="","",'【解体・撤去全般】（問1‐1～1‐15）'!B128)</f>
        <v/>
      </c>
      <c r="BV7" s="29" t="str">
        <f>IF('【解体・撤去全般】（問1‐1～1‐15）'!B129="","",'【解体・撤去全般】（問1‐1～1‐15）'!B129)</f>
        <v/>
      </c>
      <c r="BW7" s="29" t="str">
        <f>IF('【解体・撤去全般】（問1‐1～1‐15）'!B130="","",'【解体・撤去全般】（問1‐1～1‐15）'!B130)</f>
        <v/>
      </c>
      <c r="BX7" s="16" t="str">
        <f>IF('【解体・撤去全般】（問1‐1～1‐15）'!D131="","",'【解体・撤去全般】（問1‐1～1‐15）'!D131)</f>
        <v/>
      </c>
      <c r="BY7" s="29" t="str">
        <f>IF('【解体・撤去全般】（問1‐1～1‐15）'!B137="","",'【解体・撤去全般】（問1‐1～1‐15）'!B137)</f>
        <v/>
      </c>
      <c r="BZ7" s="29" t="str">
        <f>IF('【解体・撤去全般】（問1‐1～1‐15）'!B139="","",'【解体・撤去全般】（問1‐1～1‐15）'!B139)</f>
        <v/>
      </c>
      <c r="CA7" s="29" t="str">
        <f>IF('【解体・撤去全般】（問1‐1～1‐15）'!B140="","",'【解体・撤去全般】（問1‐1～1‐15）'!B140)</f>
        <v/>
      </c>
      <c r="CB7" s="29" t="str">
        <f>IF('【解体・撤去全般】（問1‐1～1‐15）'!B142="","",'【解体・撤去全般】（問1‐1～1‐15）'!B142)</f>
        <v/>
      </c>
      <c r="CC7" s="29" t="str">
        <f>IF('【解体・撤去全般】（問1‐1～1‐15）'!B143="","",'【解体・撤去全般】（問1‐1～1‐15）'!B143)</f>
        <v/>
      </c>
      <c r="CD7" s="29" t="str">
        <f>IF('【解体・撤去全般】（問1‐1～1‐15）'!B145="","",'【解体・撤去全般】（問1‐1～1‐15）'!B145)</f>
        <v/>
      </c>
      <c r="CE7" s="29" t="str">
        <f>IF('【解体・撤去全般】（問1‐1～1‐15）'!B147="","",'【解体・撤去全般】（問1‐1～1‐15）'!B147)</f>
        <v/>
      </c>
      <c r="CF7" s="29" t="str">
        <f>IF('【解体・撤去全般】（問1‐1～1‐15）'!B148="","",'【解体・撤去全般】（問1‐1～1‐15）'!B148)</f>
        <v/>
      </c>
      <c r="CG7" s="29" t="str">
        <f>IF('【解体・撤去全般】（問1‐1～1‐15）'!B150="","",'【解体・撤去全般】（問1‐1～1‐15）'!B150)</f>
        <v/>
      </c>
      <c r="CH7" s="16" t="str">
        <f>IF('【解体・撤去全般】（問1‐1～1‐15）'!D151="","",'【解体・撤去全般】（問1‐1～1‐15）'!D151)</f>
        <v/>
      </c>
      <c r="CI7" s="53" t="str">
        <f>IF('【解体・撤去全般】（問1‐1～1‐15）'!C158="","",'【解体・撤去全般】（問1‐1～1‐15）'!C158)</f>
        <v/>
      </c>
      <c r="CJ7" s="29" t="str">
        <f>IF('【解体・撤去全般】（問1‐1～1‐15）'!B165="","",'【解体・撤去全般】（問1‐1～1‐15）'!B165)</f>
        <v/>
      </c>
      <c r="CK7" s="29" t="str">
        <f>IF('【解体・撤去全般】（問1‐1～1‐15）'!B167="","",'【解体・撤去全般】（問1‐1～1‐15）'!B167)</f>
        <v/>
      </c>
      <c r="CL7" s="29" t="str">
        <f>IF('【解体・撤去全般】（問1‐1～1‐15）'!B168="","",'【解体・撤去全般】（問1‐1～1‐15）'!B168)</f>
        <v/>
      </c>
      <c r="CM7" s="16" t="str">
        <f>IF('【解体・撤去全般】（問1‐1～1‐15）'!D169="","",'【解体・撤去全般】（問1‐1～1‐15）'!D169)</f>
        <v/>
      </c>
      <c r="CN7" s="16" t="str">
        <f>IF('【解体・撤去全般】（問1‐1～1‐15）'!B183="","",'【解体・撤去全般】（問1‐1～1‐15）'!B183)</f>
        <v/>
      </c>
      <c r="CO7" s="29" t="str">
        <f>IF('【解体・撤去全般】（問1‐1～1‐15）'!B195="","",'【解体・撤去全般】（問1‐1～1‐15）'!B195)</f>
        <v/>
      </c>
      <c r="CP7" s="29" t="str">
        <f>IF('【解体・撤去全般】（問1‐1～1‐15）'!B196="","",'【解体・撤去全般】（問1‐1～1‐15）'!B196)</f>
        <v/>
      </c>
      <c r="CQ7" s="29" t="str">
        <f>IF('【解体・撤去全般】（問1‐1～1‐15）'!B197="","",'【解体・撤去全般】（問1‐1～1‐15）'!B197)</f>
        <v/>
      </c>
      <c r="CR7" s="29" t="str">
        <f>IF('【解体・撤去全般】（問1‐1～1‐15）'!B198="","",'【解体・撤去全般】（問1‐1～1‐15）'!B198)</f>
        <v/>
      </c>
      <c r="CS7" s="16" t="str">
        <f>IF('【解体・撤去全般】（問1‐1～1‐15）'!E199="","",'【解体・撤去全般】（問1‐1～1‐15）'!E199)</f>
        <v/>
      </c>
      <c r="CT7" s="29" t="str">
        <f>IF('【解体・撤去全般】（問1‐1～1‐15）'!B204="","",'【解体・撤去全般】（問1‐1～1‐15）'!B204)</f>
        <v/>
      </c>
      <c r="CU7" s="29" t="str">
        <f>IF('【解体・撤去全般】（問1‐1～1‐15）'!B205="","",'【解体・撤去全般】（問1‐1～1‐15）'!B205)</f>
        <v/>
      </c>
      <c r="CV7" s="29" t="str">
        <f>IF('【解体・撤去全般】（問1‐1～1‐15）'!B206="","",'【解体・撤去全般】（問1‐1～1‐15）'!B206)</f>
        <v/>
      </c>
      <c r="CW7" s="29" t="str">
        <f>IF('【解体・撤去全般】（問1‐1～1‐15）'!B207="","",'【解体・撤去全般】（問1‐1～1‐15）'!B207)</f>
        <v/>
      </c>
      <c r="CX7" s="29" t="str">
        <f>IF('【解体・撤去全般】（問1‐1～1‐15）'!B208="","",'【解体・撤去全般】（問1‐1～1‐15）'!B208)</f>
        <v/>
      </c>
      <c r="CY7" s="16" t="str">
        <f>IF('【解体・撤去全般】（問1‐1～1‐15）'!D209="","",'【解体・撤去全般】（問1‐1～1‐15）'!D209)</f>
        <v/>
      </c>
      <c r="CZ7" s="29" t="str">
        <f>IF('【解体・撤去全般】（問1‐1～1‐15）'!C213="","",'【解体・撤去全般】（問1‐1～1‐15）'!C213)</f>
        <v/>
      </c>
      <c r="DA7" s="29" t="str">
        <f>IF('【解体・撤去後の保管】（問2‐1～2‐3）'!C10="","",'【解体・撤去後の保管】（問2‐1～2‐3）'!C10)</f>
        <v/>
      </c>
      <c r="DB7" s="15" t="str">
        <f>IF('【解体・撤去後の保管】（問2‐1～2‐3）'!D21="","",'【解体・撤去後の保管】（問2‐1～2‐3）'!D21)</f>
        <v/>
      </c>
      <c r="DC7" s="15" t="str">
        <f>IF('【解体・撤去後の保管】（問2‐1～2‐3）'!F21="","",'【解体・撤去後の保管】（問2‐1～2‐3）'!F21)</f>
        <v/>
      </c>
      <c r="DD7" s="15" t="str">
        <f>IF('【解体・撤去後の保管】（問2‐1～2‐3）'!H21="","",'【解体・撤去後の保管】（問2‐1～2‐3）'!H21)</f>
        <v/>
      </c>
      <c r="DE7" s="15" t="str">
        <f>IF('【解体・撤去後の保管】（問2‐1～2‐3）'!J21="","",'【解体・撤去後の保管】（問2‐1～2‐3）'!J21)</f>
        <v/>
      </c>
      <c r="DF7" s="15" t="str">
        <f>IF('【解体・撤去後の保管】（問2‐1～2‐3）'!D22="","",'【解体・撤去後の保管】（問2‐1～2‐3）'!D22)</f>
        <v/>
      </c>
      <c r="DG7" s="15" t="str">
        <f>IF('【解体・撤去後の保管】（問2‐1～2‐3）'!F22="","",'【解体・撤去後の保管】（問2‐1～2‐3）'!F22)</f>
        <v/>
      </c>
      <c r="DH7" s="15" t="str">
        <f>IF('【解体・撤去後の保管】（問2‐1～2‐3）'!H22="","",'【解体・撤去後の保管】（問2‐1～2‐3）'!H22)</f>
        <v/>
      </c>
      <c r="DI7" s="15" t="str">
        <f>IF('【解体・撤去後の保管】（問2‐1～2‐3）'!J22="","",'【解体・撤去後の保管】（問2‐1～2‐3）'!J22)</f>
        <v/>
      </c>
      <c r="DJ7" s="15" t="str">
        <f>IF('【解体・撤去後の保管】（問2‐1～2‐3）'!D23="","",'【解体・撤去後の保管】（問2‐1～2‐3）'!D23)</f>
        <v/>
      </c>
      <c r="DK7" s="15" t="str">
        <f>IF('【解体・撤去後の保管】（問2‐1～2‐3）'!F23="","",'【解体・撤去後の保管】（問2‐1～2‐3）'!F23)</f>
        <v/>
      </c>
      <c r="DL7" s="15" t="str">
        <f>IF('【解体・撤去後の保管】（問2‐1～2‐3）'!H23="","",'【解体・撤去後の保管】（問2‐1～2‐3）'!H23)</f>
        <v/>
      </c>
      <c r="DM7" s="15" t="str">
        <f>IF('【解体・撤去後の保管】（問2‐1～2‐3）'!J23="","",'【解体・撤去後の保管】（問2‐1～2‐3）'!J23)</f>
        <v/>
      </c>
      <c r="DN7" s="15" t="str">
        <f>IF('【解体・撤去後の保管】（問2‐1～2‐3）'!D24="","",'【解体・撤去後の保管】（問2‐1～2‐3）'!D24)</f>
        <v/>
      </c>
      <c r="DO7" s="15" t="str">
        <f>IF('【解体・撤去後の保管】（問2‐1～2‐3）'!F24="","",'【解体・撤去後の保管】（問2‐1～2‐3）'!F24)</f>
        <v/>
      </c>
      <c r="DP7" s="15" t="str">
        <f>IF('【解体・撤去後の保管】（問2‐1～2‐3）'!H24="","",'【解体・撤去後の保管】（問2‐1～2‐3）'!H24)</f>
        <v/>
      </c>
      <c r="DQ7" s="15" t="str">
        <f>IF('【解体・撤去後の保管】（問2‐1～2‐3）'!J24="","",'【解体・撤去後の保管】（問2‐1～2‐3）'!J24)</f>
        <v/>
      </c>
      <c r="DR7" s="15" t="str">
        <f>IF('【解体・撤去後の保管】（問2‐1～2‐3）'!D25="","",'【解体・撤去後の保管】（問2‐1～2‐3）'!D25)</f>
        <v/>
      </c>
      <c r="DS7" s="15" t="str">
        <f>IF('【解体・撤去後の保管】（問2‐1～2‐3）'!F25="","",'【解体・撤去後の保管】（問2‐1～2‐3）'!F25)</f>
        <v/>
      </c>
      <c r="DT7" s="15" t="str">
        <f>IF('【解体・撤去後の保管】（問2‐1～2‐3）'!H25="","",'【解体・撤去後の保管】（問2‐1～2‐3）'!H25)</f>
        <v/>
      </c>
      <c r="DU7" s="15" t="str">
        <f>IF('【解体・撤去後の保管】（問2‐1～2‐3）'!J25="","",'【解体・撤去後の保管】（問2‐1～2‐3）'!J25)</f>
        <v/>
      </c>
      <c r="DV7" s="29" t="str">
        <f>IF('【解体・撤去後の保管】（問2‐1～2‐3）'!B29="","",'【解体・撤去後の保管】（問2‐1～2‐3）'!B29)</f>
        <v/>
      </c>
      <c r="DW7" s="29" t="str">
        <f>IF('【解体・撤去後の保管】（問2‐1～2‐3）'!B30="","",'【解体・撤去後の保管】（問2‐1～2‐3）'!B30)</f>
        <v/>
      </c>
      <c r="DX7" s="29" t="str">
        <f>IF('【解体・撤去後の保管】（問2‐1～2‐3）'!B31="","",'【解体・撤去後の保管】（問2‐1～2‐3）'!B31)</f>
        <v/>
      </c>
      <c r="DY7" s="29" t="str">
        <f>IF('【解体・撤去後の保管】（問2‐1～2‐3）'!B32="","",'【解体・撤去後の保管】（問2‐1～2‐3）'!B32)</f>
        <v/>
      </c>
      <c r="DZ7" s="16" t="str">
        <f>IF('【解体・撤去後の保管】（問2‐1～2‐3）'!D33="","",'【解体・撤去後の保管】（問2‐1～2‐3）'!D33)</f>
        <v/>
      </c>
      <c r="EA7" s="29" t="str">
        <f>IF('【収集・運搬】（問3‐1～3‐5）'!C5="","",'【収集・運搬】（問3‐1～3‐5）'!C5)</f>
        <v/>
      </c>
      <c r="EB7" s="16" t="str">
        <f>IF('【収集・運搬】（問3‐1～3‐5）'!C11="","",'【収集・運搬】（問3‐1～3‐5）'!C11)</f>
        <v/>
      </c>
      <c r="EC7" s="15" t="str">
        <f>IF('【収集・運搬】（問3‐1～3‐5）'!C23="","",'【収集・運搬】（問3‐1～3‐5）'!C23)</f>
        <v/>
      </c>
      <c r="ED7" s="31" t="str">
        <f>IF('【収集・運搬】（問3‐1～3‐5）'!E23="","",'【収集・運搬】（問3‐1～3‐5）'!E23)</f>
        <v/>
      </c>
      <c r="EE7" s="31" t="str">
        <f>IF('【収集・運搬】（問3‐1～3‐5）'!G23="","",'【収集・運搬】（問3‐1～3‐5）'!G23)</f>
        <v/>
      </c>
      <c r="EF7" s="31" t="str">
        <f>IF('【収集・運搬】（問3‐1～3‐5）'!I23="","",'【収集・運搬】（問3‐1～3‐5）'!I23)</f>
        <v/>
      </c>
      <c r="EG7" s="35" t="str">
        <f>IF('【収集・運搬】（問3‐1～3‐5）'!K23="","",'【収集・運搬】（問3‐1～3‐5）'!K23)</f>
        <v/>
      </c>
      <c r="EH7" s="31" t="str">
        <f>IF('【収集・運搬】（問3‐1～3‐5）'!M23="","",'【収集・運搬】（問3‐1～3‐5）'!M23)</f>
        <v/>
      </c>
      <c r="EI7" s="29" t="str">
        <f>IF('【収集・運搬】（問3‐1～3‐5）'!O23="","",'【収集・運搬】（問3‐1～3‐5）'!O23)</f>
        <v/>
      </c>
      <c r="EJ7" s="15" t="str">
        <f>IF('【収集・運搬】（問3‐1～3‐5）'!C27="","",'【収集・運搬】（問3‐1～3‐5）'!C27)</f>
        <v/>
      </c>
      <c r="EK7" s="31" t="str">
        <f>IF('【収集・運搬】（問3‐1～3‐5）'!E27="","",'【収集・運搬】（問3‐1～3‐5）'!E27)</f>
        <v/>
      </c>
      <c r="EL7" s="15" t="str">
        <f>IF('【収集・運搬】（問3‐1～3‐5）'!G27="","",'【収集・運搬】（問3‐1～3‐5）'!G27)</f>
        <v/>
      </c>
      <c r="EM7" s="15" t="str">
        <f>IF('【収集・運搬】（問3‐1～3‐5）'!I27="","",'【収集・運搬】（問3‐1～3‐5）'!I27)</f>
        <v/>
      </c>
      <c r="EN7" s="29" t="str">
        <f>IF('【収集・運搬】（問3‐1～3‐5）'!K27="","",'【収集・運搬】（問3‐1～3‐5）'!K27)</f>
        <v/>
      </c>
      <c r="EO7" s="15" t="str">
        <f>IF('【収集・運搬】（問3‐1～3‐5）'!M27="","",'【収集・運搬】（問3‐1～3‐5）'!M27)</f>
        <v/>
      </c>
      <c r="EP7" s="29" t="str">
        <f>IF('【収集・運搬】（問3‐1～3‐5）'!O27="","",'【収集・運搬】（問3‐1～3‐5）'!O27)</f>
        <v/>
      </c>
      <c r="EQ7" s="15" t="str">
        <f>IF('【収集・運搬】（問3‐1～3‐5）'!C31="","",'【収集・運搬】（問3‐1～3‐5）'!C31)</f>
        <v/>
      </c>
      <c r="ER7" s="15" t="str">
        <f>IF('【収集・運搬】（問3‐1～3‐5）'!E31="","",'【収集・運搬】（問3‐1～3‐5）'!E31)</f>
        <v/>
      </c>
      <c r="ES7" s="15" t="str">
        <f>IF('【収集・運搬】（問3‐1～3‐5）'!G31="","",'【収集・運搬】（問3‐1～3‐5）'!G31)</f>
        <v/>
      </c>
      <c r="ET7" s="15" t="str">
        <f>IF('【収集・運搬】（問3‐1～3‐5）'!I31="","",'【収集・運搬】（問3‐1～3‐5）'!I31)</f>
        <v/>
      </c>
      <c r="EU7" s="29" t="str">
        <f>IF('【収集・運搬】（問3‐1～3‐5）'!K31="","",'【収集・運搬】（問3‐1～3‐5）'!K31)</f>
        <v/>
      </c>
      <c r="EV7" s="15" t="str">
        <f>IF('【収集・運搬】（問3‐1～3‐5）'!M31="","",'【収集・運搬】（問3‐1～3‐5）'!M31)</f>
        <v/>
      </c>
      <c r="EW7" s="29" t="str">
        <f>IF('【収集・運搬】（問3‐1～3‐5）'!O31="","",'【収集・運搬】（問3‐1～3‐5）'!O31)</f>
        <v/>
      </c>
      <c r="EX7" s="15" t="str">
        <f>IF('【収集・運搬】（問3‐1～3‐5）'!C35="","",'【収集・運搬】（問3‐1～3‐5）'!C35)</f>
        <v/>
      </c>
      <c r="EY7" s="15" t="str">
        <f>IF('【収集・運搬】（問3‐1～3‐5）'!E35="","",'【収集・運搬】（問3‐1～3‐5）'!E35)</f>
        <v/>
      </c>
      <c r="EZ7" s="15" t="str">
        <f>IF('【収集・運搬】（問3‐1～3‐5）'!G35="","",'【収集・運搬】（問3‐1～3‐5）'!G35)</f>
        <v/>
      </c>
      <c r="FA7" s="15" t="str">
        <f>IF('【収集・運搬】（問3‐1～3‐5）'!I35="","",'【収集・運搬】（問3‐1～3‐5）'!I35)</f>
        <v/>
      </c>
      <c r="FB7" s="29" t="str">
        <f>IF('【収集・運搬】（問3‐1～3‐5）'!K35="","",'【収集・運搬】（問3‐1～3‐5）'!K35)</f>
        <v/>
      </c>
      <c r="FC7" s="15" t="str">
        <f>IF('【収集・運搬】（問3‐1～3‐5）'!M35="","",'【収集・運搬】（問3‐1～3‐5）'!M35)</f>
        <v/>
      </c>
      <c r="FD7" s="29" t="str">
        <f>IF('【収集・運搬】（問3‐1～3‐5）'!O35="","",'【収集・運搬】（問3‐1～3‐5）'!O35)</f>
        <v/>
      </c>
      <c r="FE7" s="15" t="str">
        <f>IF('【収集・運搬】（問3‐1～3‐5）'!C39="","",'【収集・運搬】（問3‐1～3‐5）'!C39)</f>
        <v/>
      </c>
      <c r="FF7" s="15" t="str">
        <f>IF('【収集・運搬】（問3‐1～3‐5）'!E39="","",'【収集・運搬】（問3‐1～3‐5）'!E39)</f>
        <v/>
      </c>
      <c r="FG7" s="15" t="str">
        <f>IF('【収集・運搬】（問3‐1～3‐5）'!G39="","",'【収集・運搬】（問3‐1～3‐5）'!G39)</f>
        <v/>
      </c>
      <c r="FH7" s="15" t="str">
        <f>IF('【収集・運搬】（問3‐1～3‐5）'!I39="","",'【収集・運搬】（問3‐1～3‐5）'!I39)</f>
        <v/>
      </c>
      <c r="FI7" s="29" t="str">
        <f>IF('【収集・運搬】（問3‐1～3‐5）'!K39="","",'【収集・運搬】（問3‐1～3‐5）'!K39)</f>
        <v/>
      </c>
      <c r="FJ7" s="15" t="str">
        <f>IF('【収集・運搬】（問3‐1～3‐5）'!M39="","",'【収集・運搬】（問3‐1～3‐5）'!M39)</f>
        <v/>
      </c>
      <c r="FK7" s="29" t="str">
        <f>IF('【収集・運搬】（問3‐1～3‐5）'!O39="","",'【収集・運搬】（問3‐1～3‐5）'!O39)</f>
        <v/>
      </c>
      <c r="FL7" s="29" t="str">
        <f>IF('【収集・運搬】（問3‐1～3‐5）'!C49="","",'【収集・運搬】（問3‐1～3‐5）'!C49)</f>
        <v/>
      </c>
      <c r="FM7" s="29" t="str">
        <f>IF('【収集・運搬】（問3‐1～3‐5）'!C58="","",'【収集・運搬】（問3‐1～3‐5）'!C58)</f>
        <v/>
      </c>
      <c r="FN7" s="29" t="str">
        <f>IF('【収集・運搬】（問3‐1～3‐5）'!K70="","",'【収集・運搬】（問3‐1～3‐5）'!K70)</f>
        <v/>
      </c>
      <c r="FO7" s="29" t="str">
        <f>IF('【収集・運搬】（問3‐1～3‐5）'!L70="","",'【収集・運搬】（問3‐1～3‐5）'!L70)</f>
        <v/>
      </c>
      <c r="FP7" s="29" t="str">
        <f>IF('【収集・運搬】（問3‐1～3‐5）'!M70="","",'【収集・運搬】（問3‐1～3‐5）'!M70)</f>
        <v/>
      </c>
      <c r="FQ7" s="29" t="str">
        <f>IF('【収集・運搬】（問3‐1～3‐5）'!N70="","",'【収集・運搬】（問3‐1～3‐5）'!N70)</f>
        <v/>
      </c>
      <c r="FR7" s="29" t="str">
        <f>IF('【収集・運搬】（問3‐1～3‐5）'!O70="","",'【収集・運搬】（問3‐1～3‐5）'!O70)</f>
        <v/>
      </c>
      <c r="FS7" s="29" t="str">
        <f>IF('【収集・運搬】（問3‐1～3‐5）'!K71="","",'【収集・運搬】（問3‐1～3‐5）'!K71)</f>
        <v/>
      </c>
      <c r="FT7" s="29" t="str">
        <f>IF('【収集・運搬】（問3‐1～3‐5）'!L71="","",'【収集・運搬】（問3‐1～3‐5）'!L71)</f>
        <v/>
      </c>
      <c r="FU7" s="29" t="str">
        <f>IF('【収集・運搬】（問3‐1～3‐5）'!M71="","",'【収集・運搬】（問3‐1～3‐5）'!M71)</f>
        <v/>
      </c>
      <c r="FV7" s="29" t="str">
        <f>IF('【収集・運搬】（問3‐1～3‐5）'!N71="","",'【収集・運搬】（問3‐1～3‐5）'!N71)</f>
        <v/>
      </c>
      <c r="FW7" s="29" t="str">
        <f>IF('【収集・運搬】（問3‐1～3‐5）'!O71="","",'【収集・運搬】（問3‐1～3‐5）'!O71)</f>
        <v/>
      </c>
      <c r="FX7" s="15" t="str">
        <f>IF('【収集・運搬】（問3‐1～3‐5）'!E73="","",'【収集・運搬】（問3‐1～3‐5）'!E73)</f>
        <v/>
      </c>
      <c r="FY7" s="15" t="str">
        <f>IF('【収集・運搬】（問3‐1～3‐5）'!G73="","",'【収集・運搬】（問3‐1～3‐5）'!G73)</f>
        <v/>
      </c>
      <c r="FZ7" s="29" t="str">
        <f>IF('【収集・運搬】（問3‐1～3‐5）'!K74="","",'【収集・運搬】（問3‐1～3‐5）'!K74)</f>
        <v/>
      </c>
      <c r="GA7" s="29" t="str">
        <f>IF('【収集・運搬】（問3‐1～3‐5）'!L74="","",'【収集・運搬】（問3‐1～3‐5）'!L74)</f>
        <v/>
      </c>
      <c r="GB7" s="29" t="str">
        <f>IF('【収集・運搬】（問3‐1～3‐5）'!M74="","",'【収集・運搬】（問3‐1～3‐5）'!M74)</f>
        <v/>
      </c>
      <c r="GC7" s="29" t="str">
        <f>IF('【収集・運搬】（問3‐1～3‐5）'!N74="","",'【収集・運搬】（問3‐1～3‐5）'!N74)</f>
        <v/>
      </c>
      <c r="GD7" s="29" t="str">
        <f>IF('【収集・運搬】（問3‐1～3‐5）'!O74="","",'【収集・運搬】（問3‐1～3‐5）'!O74)</f>
        <v/>
      </c>
      <c r="GE7" s="29" t="str">
        <f>IF('【収集・運搬】（問3‐1～3‐5）'!B81="","",'【収集・運搬】（問3‐1～3‐5）'!B81)</f>
        <v/>
      </c>
      <c r="GF7" s="29" t="str">
        <f>IF('【収集・運搬】（問3‐1～3‐5）'!B82="","",'【収集・運搬】（問3‐1～3‐5）'!B82)</f>
        <v/>
      </c>
      <c r="GG7" s="29" t="str">
        <f>IF('【収集・運搬】（問3‐1～3‐5）'!B83="","",'【収集・運搬】（問3‐1～3‐5）'!B83)</f>
        <v/>
      </c>
      <c r="GH7" s="29" t="str">
        <f>IF('【収集・運搬】（問3‐1～3‐5）'!B84="","",'【収集・運搬】（問3‐1～3‐5）'!B84)</f>
        <v/>
      </c>
      <c r="GI7" s="29" t="str">
        <f>IF('【収集・運搬】（問3‐1～3‐5）'!B85="","",'【収集・運搬】（問3‐1～3‐5）'!B85)</f>
        <v/>
      </c>
      <c r="GJ7" s="29" t="str">
        <f>IF('【収集・運搬】（問3‐1～3‐5）'!B86="","",'【収集・運搬】（問3‐1～3‐5）'!B86)</f>
        <v/>
      </c>
      <c r="GK7" s="16" t="str">
        <f>IF('【収集・運搬】（問3‐1～3‐5）'!D87="","",'【収集・運搬】（問3‐1～3‐5）'!D87)</f>
        <v/>
      </c>
      <c r="GL7" s="29" t="str">
        <f>IF('【今後の受託予定】（問4）'!C7="","",'【今後の受託予定】（問4）'!C7)</f>
        <v/>
      </c>
      <c r="GM7" s="36" t="str">
        <f>IF('【今後の受託予定】（問4）'!C10="","",'【今後の受託予定】（問4）'!C10)</f>
        <v/>
      </c>
      <c r="GN7" s="17" t="str">
        <f>IF('チェックシート '!E5="","",'チェックシート '!E5)</f>
        <v>会社名 / 事業所名を記入してください/御担当部署を記入してください/御担当者名を記入してください/電話番号を記入してください/</v>
      </c>
      <c r="GO7" s="17" t="str">
        <f>IF('チェックシート '!F5="","",'チェックシート '!F5)</f>
        <v/>
      </c>
      <c r="GP7" s="17" t="str">
        <f>IF('チェックシート '!E6="","",'チェックシート '!E6)</f>
        <v>いずれか一つ以上選択してください/</v>
      </c>
      <c r="GQ7" s="17" t="str">
        <f>IF('チェックシート '!F6="","",'チェックシート '!F6)</f>
        <v/>
      </c>
      <c r="GR7" s="17" t="str">
        <f>IF('チェックシート '!E7="","",'チェックシート '!E7)</f>
        <v/>
      </c>
      <c r="GS7" s="17" t="str">
        <f>IF('チェックシート '!F7="","",'チェックシート '!F7)</f>
        <v/>
      </c>
      <c r="GT7" s="17" t="str">
        <f>IF('チェックシート '!E8="","",'チェックシート '!E8)</f>
        <v/>
      </c>
      <c r="GU7" s="17" t="str">
        <f>IF('チェックシート '!F8="","",'チェックシート '!F8)</f>
        <v/>
      </c>
      <c r="GV7" s="17" t="str">
        <f>IF('チェックシート '!E9="","",'チェックシート '!E9)</f>
        <v/>
      </c>
      <c r="GW7" s="17" t="str">
        <f>IF('チェックシート '!F9="","",'チェックシート '!F9)</f>
        <v/>
      </c>
      <c r="GX7" s="17" t="str">
        <f>IF('チェックシート '!E10="","",'チェックシート '!E10)</f>
        <v/>
      </c>
      <c r="GY7" s="17" t="str">
        <f>IF('チェックシート '!F10="","",'チェックシート '!F10)</f>
        <v/>
      </c>
      <c r="GZ7" s="17" t="str">
        <f>IF('チェックシート '!E11="","",'チェックシート '!E11)</f>
        <v/>
      </c>
      <c r="HA7" s="17" t="str">
        <f>IF('チェックシート '!F11="","",'チェックシート '!F11)</f>
        <v/>
      </c>
      <c r="HB7" s="17" t="str">
        <f>IF('チェックシート '!E12="","",'チェックシート '!E12)</f>
        <v/>
      </c>
      <c r="HC7" s="17" t="str">
        <f>IF('チェックシート '!F12="","",'チェックシート '!F12)</f>
        <v/>
      </c>
      <c r="HD7" s="17" t="str">
        <f>IF('チェックシート '!E13="","",'チェックシート '!E13)</f>
        <v/>
      </c>
      <c r="HE7" s="17" t="str">
        <f>IF('チェックシート '!F13="","",'チェックシート '!F13)</f>
        <v/>
      </c>
      <c r="HF7" s="17" t="str">
        <f>IF('チェックシート '!E14="","",'チェックシート '!E14)</f>
        <v/>
      </c>
      <c r="HG7" s="17" t="str">
        <f>IF('チェックシート '!F14="","",'チェックシート '!F14)</f>
        <v/>
      </c>
      <c r="HH7" s="17" t="str">
        <f>IF('チェックシート '!E15="","",'チェックシート '!E15)</f>
        <v/>
      </c>
      <c r="HI7" s="17" t="str">
        <f>IF('チェックシート '!F15="","",'チェックシート '!F15)</f>
        <v/>
      </c>
      <c r="HJ7" s="17" t="str">
        <f>IF('チェックシート '!E16="","",'チェックシート '!E16)</f>
        <v/>
      </c>
      <c r="HK7" s="17" t="str">
        <f>IF('チェックシート '!F16="","",'チェックシート '!F16)</f>
        <v/>
      </c>
      <c r="HL7" s="17" t="str">
        <f>IF('チェックシート '!E17="","",'チェックシート '!E17)</f>
        <v/>
      </c>
      <c r="HM7" s="17" t="str">
        <f>IF('チェックシート '!F17="","",'チェックシート '!F17)</f>
        <v/>
      </c>
      <c r="HN7" s="17" t="str">
        <f>IF('チェックシート '!E18="","",'チェックシート '!E18)</f>
        <v/>
      </c>
      <c r="HO7" s="17" t="str">
        <f>IF('チェックシート '!F18="","",'チェックシート '!F18)</f>
        <v/>
      </c>
      <c r="HP7" s="17" t="str">
        <f>IF('チェックシート '!E19="","",'チェックシート '!E19)</f>
        <v/>
      </c>
      <c r="HQ7" s="17" t="str">
        <f>IF('チェックシート '!F19="","",'チェックシート '!F19)</f>
        <v/>
      </c>
      <c r="HR7" s="17" t="str">
        <f>IF('チェックシート '!E20="","",'チェックシート '!E20)</f>
        <v/>
      </c>
      <c r="HS7" s="17" t="str">
        <f>IF('チェックシート '!F20="","",'チェックシート '!F20)</f>
        <v/>
      </c>
      <c r="HT7" s="17" t="str">
        <f>IF('チェックシート '!E21="","",'チェックシート '!E21)</f>
        <v/>
      </c>
      <c r="HU7" s="17" t="str">
        <f>IF('チェックシート '!F21="","",'チェックシート '!F21)</f>
        <v/>
      </c>
      <c r="HV7" s="17" t="str">
        <f>IF('チェックシート '!E22="","",'チェックシート '!E22)</f>
        <v/>
      </c>
      <c r="HW7" s="17" t="str">
        <f>IF('チェックシート '!F22="","",'チェックシート '!F22)</f>
        <v/>
      </c>
      <c r="HX7" s="17" t="str">
        <f>IF('チェックシート '!E23="","",'チェックシート '!E23)</f>
        <v/>
      </c>
      <c r="HY7" s="17" t="str">
        <f>IF('チェックシート '!F23="","",'チェックシート '!F23)</f>
        <v/>
      </c>
      <c r="HZ7" s="17" t="str">
        <f>IF('チェックシート '!E24="","",'チェックシート '!E24)</f>
        <v/>
      </c>
      <c r="IA7" s="17" t="str">
        <f>IF('チェックシート '!F24="","",'チェックシート '!F24)</f>
        <v/>
      </c>
      <c r="IB7" s="17" t="str">
        <f>IF('チェックシート '!E25="","",'チェックシート '!E25)</f>
        <v/>
      </c>
      <c r="IC7" s="17" t="str">
        <f>IF('チェックシート '!F25="","",'チェックシート '!F25)</f>
        <v/>
      </c>
      <c r="ID7" s="17" t="str">
        <f>IF('チェックシート '!E26="","",'チェックシート '!E26)</f>
        <v/>
      </c>
      <c r="IE7" s="17" t="str">
        <f>IF('チェックシート '!F26="","",'チェックシート '!F26)</f>
        <v/>
      </c>
      <c r="IF7" s="17" t="str">
        <f>IF('チェックシート '!E27="","",'チェックシート '!E27)</f>
        <v/>
      </c>
      <c r="IG7" s="17" t="str">
        <f>IF('チェックシート '!F27="","",'チェックシート '!F27)</f>
        <v/>
      </c>
      <c r="IH7" s="17" t="str">
        <f>IF('チェックシート '!E28="","",'チェックシート '!E28)</f>
        <v/>
      </c>
      <c r="II7" s="17" t="str">
        <f>IF('チェックシート '!F28="","",'チェックシート '!F28)</f>
        <v/>
      </c>
      <c r="IJ7" s="17" t="str">
        <f>IF('チェックシート '!E29="","",'チェックシート '!E29)</f>
        <v>いずれか一つを選択してください/</v>
      </c>
      <c r="IK7" s="17" t="str">
        <f>IF('チェックシート '!F29="","",'チェックシート '!F29)</f>
        <v/>
      </c>
    </row>
    <row r="8" spans="1:245" s="2" customFormat="1" ht="14.25"/>
    <row r="9" spans="1:245" s="10" customFormat="1" ht="26.1" customHeight="1">
      <c r="A9" s="19" t="s">
        <v>19</v>
      </c>
      <c r="B9" s="16" t="str">
        <f>IF(COUNTIF(B13:B16,"対象外")&gt;=1,"",B7)</f>
        <v/>
      </c>
      <c r="C9" s="16" t="str">
        <f t="shared" ref="C9:BN9" si="0">IF(COUNTIF(C13:C16,"対象外")&gt;=1,"",C7)</f>
        <v/>
      </c>
      <c r="D9" s="16" t="str">
        <f t="shared" si="0"/>
        <v/>
      </c>
      <c r="E9" s="16" t="str">
        <f t="shared" si="0"/>
        <v/>
      </c>
      <c r="F9" s="16" t="str">
        <f t="shared" si="0"/>
        <v/>
      </c>
      <c r="G9" s="29" t="str">
        <f t="shared" si="0"/>
        <v/>
      </c>
      <c r="H9" s="29" t="str">
        <f t="shared" si="0"/>
        <v/>
      </c>
      <c r="I9" s="29" t="str">
        <f t="shared" si="0"/>
        <v/>
      </c>
      <c r="J9" s="29" t="str">
        <f t="shared" si="0"/>
        <v/>
      </c>
      <c r="K9" s="29" t="str">
        <f t="shared" si="0"/>
        <v/>
      </c>
      <c r="L9" s="29" t="str">
        <f t="shared" si="0"/>
        <v/>
      </c>
      <c r="M9" s="16" t="str">
        <f t="shared" si="0"/>
        <v/>
      </c>
      <c r="N9" s="29" t="str">
        <f t="shared" si="0"/>
        <v/>
      </c>
      <c r="O9" s="29" t="str">
        <f t="shared" si="0"/>
        <v/>
      </c>
      <c r="P9" s="29" t="str">
        <f t="shared" si="0"/>
        <v/>
      </c>
      <c r="Q9" s="29" t="str">
        <f t="shared" si="0"/>
        <v/>
      </c>
      <c r="R9" s="29" t="str">
        <f t="shared" si="0"/>
        <v/>
      </c>
      <c r="S9" s="29" t="str">
        <f t="shared" si="0"/>
        <v/>
      </c>
      <c r="T9" s="15" t="str">
        <f t="shared" si="0"/>
        <v/>
      </c>
      <c r="U9" s="15" t="str">
        <f t="shared" si="0"/>
        <v/>
      </c>
      <c r="V9" s="29" t="str">
        <f t="shared" si="0"/>
        <v/>
      </c>
      <c r="W9" s="29" t="str">
        <f t="shared" si="0"/>
        <v/>
      </c>
      <c r="X9" s="29" t="str">
        <f t="shared" si="0"/>
        <v/>
      </c>
      <c r="Y9" s="16" t="str">
        <f t="shared" si="0"/>
        <v/>
      </c>
      <c r="Z9" s="15" t="str">
        <f t="shared" si="0"/>
        <v/>
      </c>
      <c r="AA9" s="16" t="str">
        <f t="shared" si="0"/>
        <v/>
      </c>
      <c r="AB9" s="15" t="str">
        <f t="shared" si="0"/>
        <v/>
      </c>
      <c r="AC9" s="15" t="str">
        <f t="shared" si="0"/>
        <v/>
      </c>
      <c r="AD9" s="16" t="str">
        <f t="shared" si="0"/>
        <v/>
      </c>
      <c r="AE9" s="15" t="str">
        <f t="shared" si="0"/>
        <v/>
      </c>
      <c r="AF9" s="15" t="str">
        <f t="shared" si="0"/>
        <v/>
      </c>
      <c r="AG9" s="16" t="str">
        <f t="shared" si="0"/>
        <v/>
      </c>
      <c r="AH9" s="15" t="str">
        <f t="shared" si="0"/>
        <v/>
      </c>
      <c r="AI9" s="15" t="str">
        <f t="shared" si="0"/>
        <v/>
      </c>
      <c r="AJ9" s="16" t="str">
        <f t="shared" si="0"/>
        <v/>
      </c>
      <c r="AK9" s="15" t="str">
        <f t="shared" si="0"/>
        <v/>
      </c>
      <c r="AL9" s="15" t="str">
        <f t="shared" si="0"/>
        <v/>
      </c>
      <c r="AM9" s="16" t="str">
        <f t="shared" si="0"/>
        <v/>
      </c>
      <c r="AN9" s="15" t="str">
        <f t="shared" si="0"/>
        <v/>
      </c>
      <c r="AO9" s="15" t="str">
        <f t="shared" si="0"/>
        <v/>
      </c>
      <c r="AP9" s="15" t="str">
        <f t="shared" si="0"/>
        <v/>
      </c>
      <c r="AQ9" s="15" t="str">
        <f t="shared" si="0"/>
        <v/>
      </c>
      <c r="AR9" s="15" t="str">
        <f t="shared" si="0"/>
        <v/>
      </c>
      <c r="AS9" s="15" t="str">
        <f t="shared" si="0"/>
        <v/>
      </c>
      <c r="AT9" s="15" t="str">
        <f t="shared" si="0"/>
        <v/>
      </c>
      <c r="AU9" s="15" t="str">
        <f t="shared" si="0"/>
        <v/>
      </c>
      <c r="AV9" s="15" t="str">
        <f t="shared" si="0"/>
        <v/>
      </c>
      <c r="AW9" s="15" t="str">
        <f t="shared" si="0"/>
        <v/>
      </c>
      <c r="AX9" s="15" t="str">
        <f t="shared" si="0"/>
        <v/>
      </c>
      <c r="AY9" s="15" t="str">
        <f t="shared" si="0"/>
        <v/>
      </c>
      <c r="AZ9" s="16" t="str">
        <f t="shared" si="0"/>
        <v/>
      </c>
      <c r="BA9" s="29" t="str">
        <f t="shared" si="0"/>
        <v/>
      </c>
      <c r="BB9" s="29" t="str">
        <f t="shared" si="0"/>
        <v/>
      </c>
      <c r="BC9" s="29" t="str">
        <f t="shared" si="0"/>
        <v/>
      </c>
      <c r="BD9" s="29" t="str">
        <f t="shared" si="0"/>
        <v/>
      </c>
      <c r="BE9" s="29" t="str">
        <f t="shared" si="0"/>
        <v/>
      </c>
      <c r="BF9" s="29" t="str">
        <f t="shared" si="0"/>
        <v/>
      </c>
      <c r="BG9" s="29" t="str">
        <f t="shared" si="0"/>
        <v/>
      </c>
      <c r="BH9" s="29" t="str">
        <f t="shared" si="0"/>
        <v/>
      </c>
      <c r="BI9" s="29" t="str">
        <f t="shared" si="0"/>
        <v/>
      </c>
      <c r="BJ9" s="30" t="str">
        <f t="shared" si="0"/>
        <v/>
      </c>
      <c r="BK9" s="30" t="str">
        <f t="shared" si="0"/>
        <v/>
      </c>
      <c r="BL9" s="30" t="str">
        <f t="shared" si="0"/>
        <v/>
      </c>
      <c r="BM9" s="16" t="str">
        <f t="shared" si="0"/>
        <v/>
      </c>
      <c r="BN9" s="21" t="str">
        <f t="shared" si="0"/>
        <v/>
      </c>
      <c r="BO9" s="21" t="str">
        <f t="shared" ref="BO9:EC9" si="1">IF(COUNTIF(BO13:BO16,"対象外")&gt;=1,"",BO7)</f>
        <v/>
      </c>
      <c r="BP9" s="21" t="str">
        <f t="shared" si="1"/>
        <v/>
      </c>
      <c r="BQ9" s="21" t="str">
        <f t="shared" si="1"/>
        <v/>
      </c>
      <c r="BR9" s="21" t="str">
        <f t="shared" si="1"/>
        <v/>
      </c>
      <c r="BS9" s="21" t="str">
        <f t="shared" si="1"/>
        <v/>
      </c>
      <c r="BT9" s="16" t="str">
        <f t="shared" si="1"/>
        <v/>
      </c>
      <c r="BU9" s="30" t="str">
        <f t="shared" si="1"/>
        <v/>
      </c>
      <c r="BV9" s="30" t="str">
        <f t="shared" si="1"/>
        <v/>
      </c>
      <c r="BW9" s="30" t="str">
        <f t="shared" si="1"/>
        <v/>
      </c>
      <c r="BX9" s="16" t="str">
        <f t="shared" si="1"/>
        <v/>
      </c>
      <c r="BY9" s="30" t="str">
        <f t="shared" si="1"/>
        <v/>
      </c>
      <c r="BZ9" s="30" t="str">
        <f t="shared" si="1"/>
        <v/>
      </c>
      <c r="CA9" s="30" t="str">
        <f t="shared" si="1"/>
        <v/>
      </c>
      <c r="CB9" s="30" t="str">
        <f t="shared" si="1"/>
        <v/>
      </c>
      <c r="CC9" s="30" t="str">
        <f t="shared" si="1"/>
        <v/>
      </c>
      <c r="CD9" s="30" t="str">
        <f t="shared" si="1"/>
        <v/>
      </c>
      <c r="CE9" s="30" t="str">
        <f t="shared" si="1"/>
        <v/>
      </c>
      <c r="CF9" s="30" t="str">
        <f t="shared" si="1"/>
        <v/>
      </c>
      <c r="CG9" s="30" t="str">
        <f t="shared" si="1"/>
        <v/>
      </c>
      <c r="CH9" s="16" t="str">
        <f t="shared" si="1"/>
        <v/>
      </c>
      <c r="CI9" s="53" t="str">
        <f t="shared" si="1"/>
        <v/>
      </c>
      <c r="CJ9" s="30" t="str">
        <f t="shared" si="1"/>
        <v/>
      </c>
      <c r="CK9" s="30" t="str">
        <f t="shared" si="1"/>
        <v/>
      </c>
      <c r="CL9" s="30" t="str">
        <f t="shared" si="1"/>
        <v/>
      </c>
      <c r="CM9" s="16" t="str">
        <f t="shared" si="1"/>
        <v/>
      </c>
      <c r="CN9" s="16" t="str">
        <f t="shared" si="1"/>
        <v/>
      </c>
      <c r="CO9" s="30" t="str">
        <f t="shared" si="1"/>
        <v/>
      </c>
      <c r="CP9" s="30"/>
      <c r="CQ9" s="30"/>
      <c r="CR9" s="30"/>
      <c r="CS9" s="16" t="str">
        <f t="shared" si="1"/>
        <v/>
      </c>
      <c r="CT9" s="30" t="str">
        <f t="shared" si="1"/>
        <v/>
      </c>
      <c r="CU9" s="30" t="str">
        <f t="shared" si="1"/>
        <v/>
      </c>
      <c r="CV9" s="30" t="str">
        <f t="shared" si="1"/>
        <v/>
      </c>
      <c r="CW9" s="30" t="str">
        <f t="shared" si="1"/>
        <v/>
      </c>
      <c r="CX9" s="30" t="str">
        <f t="shared" si="1"/>
        <v/>
      </c>
      <c r="CY9" s="16" t="str">
        <f t="shared" si="1"/>
        <v/>
      </c>
      <c r="CZ9" s="30" t="str">
        <f t="shared" si="1"/>
        <v/>
      </c>
      <c r="DA9" s="30" t="str">
        <f t="shared" si="1"/>
        <v/>
      </c>
      <c r="DB9" s="21" t="str">
        <f t="shared" si="1"/>
        <v/>
      </c>
      <c r="DC9" s="21" t="str">
        <f t="shared" si="1"/>
        <v/>
      </c>
      <c r="DD9" s="21" t="str">
        <f t="shared" si="1"/>
        <v/>
      </c>
      <c r="DE9" s="21" t="str">
        <f t="shared" si="1"/>
        <v/>
      </c>
      <c r="DF9" s="21" t="str">
        <f t="shared" si="1"/>
        <v/>
      </c>
      <c r="DG9" s="21" t="str">
        <f t="shared" si="1"/>
        <v/>
      </c>
      <c r="DH9" s="21" t="str">
        <f t="shared" si="1"/>
        <v/>
      </c>
      <c r="DI9" s="21" t="str">
        <f t="shared" si="1"/>
        <v/>
      </c>
      <c r="DJ9" s="21" t="str">
        <f t="shared" si="1"/>
        <v/>
      </c>
      <c r="DK9" s="21" t="str">
        <f t="shared" si="1"/>
        <v/>
      </c>
      <c r="DL9" s="21" t="str">
        <f t="shared" si="1"/>
        <v/>
      </c>
      <c r="DM9" s="21" t="str">
        <f t="shared" si="1"/>
        <v/>
      </c>
      <c r="DN9" s="21" t="str">
        <f t="shared" si="1"/>
        <v/>
      </c>
      <c r="DO9" s="21" t="str">
        <f t="shared" si="1"/>
        <v/>
      </c>
      <c r="DP9" s="21" t="str">
        <f t="shared" si="1"/>
        <v/>
      </c>
      <c r="DQ9" s="21" t="str">
        <f t="shared" si="1"/>
        <v/>
      </c>
      <c r="DR9" s="21" t="str">
        <f t="shared" si="1"/>
        <v/>
      </c>
      <c r="DS9" s="21" t="str">
        <f t="shared" si="1"/>
        <v/>
      </c>
      <c r="DT9" s="21" t="str">
        <f t="shared" si="1"/>
        <v/>
      </c>
      <c r="DU9" s="21" t="str">
        <f t="shared" si="1"/>
        <v/>
      </c>
      <c r="DV9" s="30" t="str">
        <f t="shared" si="1"/>
        <v/>
      </c>
      <c r="DW9" s="30" t="str">
        <f t="shared" si="1"/>
        <v/>
      </c>
      <c r="DX9" s="30" t="str">
        <f t="shared" si="1"/>
        <v/>
      </c>
      <c r="DY9" s="30" t="str">
        <f t="shared" si="1"/>
        <v/>
      </c>
      <c r="DZ9" s="16" t="str">
        <f t="shared" si="1"/>
        <v/>
      </c>
      <c r="EA9" s="30" t="str">
        <f t="shared" si="1"/>
        <v/>
      </c>
      <c r="EB9" s="16" t="str">
        <f t="shared" si="1"/>
        <v/>
      </c>
      <c r="EC9" s="21" t="str">
        <f t="shared" si="1"/>
        <v/>
      </c>
      <c r="ED9" s="21" t="str">
        <f t="shared" ref="ED9:GO9" si="2">IF(COUNTIF(ED13:ED16,"対象外")&gt;=1,"",ED7)</f>
        <v/>
      </c>
      <c r="EE9" s="21" t="str">
        <f t="shared" si="2"/>
        <v/>
      </c>
      <c r="EF9" s="21" t="str">
        <f t="shared" si="2"/>
        <v/>
      </c>
      <c r="EG9" s="30" t="str">
        <f t="shared" si="2"/>
        <v/>
      </c>
      <c r="EH9" s="21" t="str">
        <f t="shared" si="2"/>
        <v/>
      </c>
      <c r="EI9" s="30" t="str">
        <f t="shared" si="2"/>
        <v/>
      </c>
      <c r="EJ9" s="21" t="str">
        <f t="shared" si="2"/>
        <v/>
      </c>
      <c r="EK9" s="21" t="str">
        <f t="shared" si="2"/>
        <v/>
      </c>
      <c r="EL9" s="21" t="str">
        <f t="shared" si="2"/>
        <v/>
      </c>
      <c r="EM9" s="21" t="str">
        <f t="shared" si="2"/>
        <v/>
      </c>
      <c r="EN9" s="30" t="str">
        <f t="shared" si="2"/>
        <v/>
      </c>
      <c r="EO9" s="21" t="str">
        <f t="shared" si="2"/>
        <v/>
      </c>
      <c r="EP9" s="30" t="str">
        <f t="shared" si="2"/>
        <v/>
      </c>
      <c r="EQ9" s="21" t="str">
        <f t="shared" si="2"/>
        <v/>
      </c>
      <c r="ER9" s="21" t="str">
        <f t="shared" si="2"/>
        <v/>
      </c>
      <c r="ES9" s="21" t="str">
        <f t="shared" si="2"/>
        <v/>
      </c>
      <c r="ET9" s="21" t="str">
        <f t="shared" si="2"/>
        <v/>
      </c>
      <c r="EU9" s="30" t="str">
        <f t="shared" si="2"/>
        <v/>
      </c>
      <c r="EV9" s="21" t="str">
        <f t="shared" si="2"/>
        <v/>
      </c>
      <c r="EW9" s="30" t="str">
        <f t="shared" si="2"/>
        <v/>
      </c>
      <c r="EX9" s="21" t="str">
        <f t="shared" si="2"/>
        <v/>
      </c>
      <c r="EY9" s="21" t="str">
        <f t="shared" si="2"/>
        <v/>
      </c>
      <c r="EZ9" s="21" t="str">
        <f t="shared" si="2"/>
        <v/>
      </c>
      <c r="FA9" s="21" t="str">
        <f t="shared" si="2"/>
        <v/>
      </c>
      <c r="FB9" s="30" t="str">
        <f t="shared" si="2"/>
        <v/>
      </c>
      <c r="FC9" s="21" t="str">
        <f t="shared" si="2"/>
        <v/>
      </c>
      <c r="FD9" s="30" t="str">
        <f t="shared" si="2"/>
        <v/>
      </c>
      <c r="FE9" s="21" t="str">
        <f t="shared" si="2"/>
        <v/>
      </c>
      <c r="FF9" s="21" t="str">
        <f t="shared" si="2"/>
        <v/>
      </c>
      <c r="FG9" s="21" t="str">
        <f t="shared" si="2"/>
        <v/>
      </c>
      <c r="FH9" s="21" t="str">
        <f t="shared" si="2"/>
        <v/>
      </c>
      <c r="FI9" s="30" t="str">
        <f t="shared" si="2"/>
        <v/>
      </c>
      <c r="FJ9" s="21" t="str">
        <f t="shared" si="2"/>
        <v/>
      </c>
      <c r="FK9" s="30" t="str">
        <f t="shared" si="2"/>
        <v/>
      </c>
      <c r="FL9" s="30" t="str">
        <f t="shared" si="2"/>
        <v/>
      </c>
      <c r="FM9" s="30" t="str">
        <f t="shared" si="2"/>
        <v/>
      </c>
      <c r="FN9" s="30" t="str">
        <f t="shared" si="2"/>
        <v/>
      </c>
      <c r="FO9" s="30" t="str">
        <f t="shared" si="2"/>
        <v/>
      </c>
      <c r="FP9" s="30" t="str">
        <f t="shared" si="2"/>
        <v/>
      </c>
      <c r="FQ9" s="30" t="str">
        <f t="shared" si="2"/>
        <v/>
      </c>
      <c r="FR9" s="30" t="str">
        <f t="shared" si="2"/>
        <v/>
      </c>
      <c r="FS9" s="30" t="str">
        <f t="shared" si="2"/>
        <v/>
      </c>
      <c r="FT9" s="30" t="str">
        <f t="shared" si="2"/>
        <v/>
      </c>
      <c r="FU9" s="30" t="str">
        <f t="shared" si="2"/>
        <v/>
      </c>
      <c r="FV9" s="30" t="str">
        <f t="shared" si="2"/>
        <v/>
      </c>
      <c r="FW9" s="30" t="str">
        <f t="shared" si="2"/>
        <v/>
      </c>
      <c r="FX9" s="21" t="str">
        <f t="shared" si="2"/>
        <v/>
      </c>
      <c r="FY9" s="21" t="str">
        <f t="shared" si="2"/>
        <v/>
      </c>
      <c r="FZ9" s="30" t="str">
        <f t="shared" si="2"/>
        <v/>
      </c>
      <c r="GA9" s="30" t="str">
        <f t="shared" si="2"/>
        <v/>
      </c>
      <c r="GB9" s="30" t="str">
        <f t="shared" si="2"/>
        <v/>
      </c>
      <c r="GC9" s="30" t="str">
        <f t="shared" si="2"/>
        <v/>
      </c>
      <c r="GD9" s="30" t="str">
        <f t="shared" si="2"/>
        <v/>
      </c>
      <c r="GE9" s="30" t="str">
        <f t="shared" si="2"/>
        <v/>
      </c>
      <c r="GF9" s="30" t="str">
        <f t="shared" si="2"/>
        <v/>
      </c>
      <c r="GG9" s="30" t="str">
        <f t="shared" si="2"/>
        <v/>
      </c>
      <c r="GH9" s="30" t="str">
        <f t="shared" si="2"/>
        <v/>
      </c>
      <c r="GI9" s="30" t="str">
        <f t="shared" si="2"/>
        <v/>
      </c>
      <c r="GJ9" s="30" t="str">
        <f t="shared" si="2"/>
        <v/>
      </c>
      <c r="GK9" s="16" t="str">
        <f t="shared" si="2"/>
        <v/>
      </c>
      <c r="GL9" s="30" t="str">
        <f t="shared" si="2"/>
        <v/>
      </c>
      <c r="GM9" s="20" t="str">
        <f t="shared" si="2"/>
        <v/>
      </c>
      <c r="GN9" s="22" t="str">
        <f t="shared" si="2"/>
        <v>会社名 / 事業所名を記入してください/御担当部署を記入してください/御担当者名を記入してください/電話番号を記入してください/</v>
      </c>
      <c r="GO9" s="22" t="str">
        <f t="shared" si="2"/>
        <v/>
      </c>
      <c r="GP9" s="22" t="str">
        <f t="shared" ref="GP9:IK9" si="3">IF(COUNTIF(GP13:GP16,"対象外")&gt;=1,"",GP7)</f>
        <v>いずれか一つ以上選択してください/</v>
      </c>
      <c r="GQ9" s="22" t="str">
        <f t="shared" si="3"/>
        <v/>
      </c>
      <c r="GR9" s="22" t="str">
        <f t="shared" si="3"/>
        <v/>
      </c>
      <c r="GS9" s="22" t="str">
        <f t="shared" si="3"/>
        <v/>
      </c>
      <c r="GT9" s="22" t="str">
        <f t="shared" si="3"/>
        <v/>
      </c>
      <c r="GU9" s="22" t="str">
        <f t="shared" si="3"/>
        <v/>
      </c>
      <c r="GV9" s="22" t="str">
        <f t="shared" si="3"/>
        <v/>
      </c>
      <c r="GW9" s="22" t="str">
        <f t="shared" si="3"/>
        <v/>
      </c>
      <c r="GX9" s="22" t="str">
        <f t="shared" si="3"/>
        <v/>
      </c>
      <c r="GY9" s="22" t="str">
        <f t="shared" si="3"/>
        <v/>
      </c>
      <c r="GZ9" s="22" t="str">
        <f t="shared" si="3"/>
        <v/>
      </c>
      <c r="HA9" s="22" t="str">
        <f t="shared" si="3"/>
        <v/>
      </c>
      <c r="HB9" s="22" t="str">
        <f t="shared" si="3"/>
        <v/>
      </c>
      <c r="HC9" s="22" t="str">
        <f t="shared" si="3"/>
        <v/>
      </c>
      <c r="HD9" s="22" t="str">
        <f t="shared" si="3"/>
        <v/>
      </c>
      <c r="HE9" s="22" t="str">
        <f t="shared" si="3"/>
        <v/>
      </c>
      <c r="HF9" s="22" t="str">
        <f t="shared" si="3"/>
        <v/>
      </c>
      <c r="HG9" s="22" t="str">
        <f t="shared" si="3"/>
        <v/>
      </c>
      <c r="HH9" s="22" t="str">
        <f t="shared" si="3"/>
        <v/>
      </c>
      <c r="HI9" s="22" t="str">
        <f t="shared" si="3"/>
        <v/>
      </c>
      <c r="HJ9" s="22" t="str">
        <f t="shared" si="3"/>
        <v/>
      </c>
      <c r="HK9" s="22" t="str">
        <f t="shared" si="3"/>
        <v/>
      </c>
      <c r="HL9" s="22" t="str">
        <f t="shared" si="3"/>
        <v/>
      </c>
      <c r="HM9" s="22" t="str">
        <f t="shared" si="3"/>
        <v/>
      </c>
      <c r="HN9" s="22" t="str">
        <f t="shared" si="3"/>
        <v/>
      </c>
      <c r="HO9" s="22" t="str">
        <f t="shared" si="3"/>
        <v/>
      </c>
      <c r="HP9" s="22" t="str">
        <f t="shared" si="3"/>
        <v/>
      </c>
      <c r="HQ9" s="22" t="str">
        <f t="shared" si="3"/>
        <v/>
      </c>
      <c r="HR9" s="22" t="str">
        <f t="shared" si="3"/>
        <v/>
      </c>
      <c r="HS9" s="22" t="str">
        <f t="shared" si="3"/>
        <v/>
      </c>
      <c r="HT9" s="22" t="str">
        <f t="shared" si="3"/>
        <v/>
      </c>
      <c r="HU9" s="22" t="str">
        <f t="shared" si="3"/>
        <v/>
      </c>
      <c r="HV9" s="22" t="str">
        <f t="shared" si="3"/>
        <v/>
      </c>
      <c r="HW9" s="22" t="str">
        <f t="shared" si="3"/>
        <v/>
      </c>
      <c r="HX9" s="22" t="str">
        <f t="shared" si="3"/>
        <v/>
      </c>
      <c r="HY9" s="22" t="str">
        <f t="shared" si="3"/>
        <v/>
      </c>
      <c r="HZ9" s="22" t="str">
        <f t="shared" si="3"/>
        <v/>
      </c>
      <c r="IA9" s="22" t="str">
        <f t="shared" si="3"/>
        <v/>
      </c>
      <c r="IB9" s="22" t="str">
        <f t="shared" si="3"/>
        <v/>
      </c>
      <c r="IC9" s="22" t="str">
        <f t="shared" si="3"/>
        <v/>
      </c>
      <c r="ID9" s="22" t="str">
        <f t="shared" si="3"/>
        <v/>
      </c>
      <c r="IE9" s="22" t="str">
        <f t="shared" si="3"/>
        <v/>
      </c>
      <c r="IF9" s="22" t="str">
        <f t="shared" si="3"/>
        <v/>
      </c>
      <c r="IG9" s="22" t="str">
        <f t="shared" si="3"/>
        <v/>
      </c>
      <c r="IH9" s="22" t="str">
        <f t="shared" si="3"/>
        <v/>
      </c>
      <c r="II9" s="22" t="str">
        <f t="shared" si="3"/>
        <v/>
      </c>
      <c r="IJ9" s="22" t="str">
        <f t="shared" si="3"/>
        <v>いずれか一つを選択してください/</v>
      </c>
      <c r="IK9" s="22" t="str">
        <f t="shared" si="3"/>
        <v/>
      </c>
    </row>
    <row r="10" spans="1:245" s="10" customFormat="1" ht="14.25"/>
    <row r="11" spans="1:245" s="10" customFormat="1" ht="14.25"/>
    <row r="12" spans="1:245" s="3" customFormat="1" ht="14.25">
      <c r="G12" s="23"/>
      <c r="H12" s="23"/>
      <c r="I12" s="23"/>
    </row>
    <row r="13" spans="1:245" s="3" customFormat="1" ht="14.25">
      <c r="A13" s="3" t="s">
        <v>328</v>
      </c>
      <c r="B13" s="3" t="s">
        <v>312</v>
      </c>
      <c r="C13" s="3" t="s">
        <v>312</v>
      </c>
      <c r="D13" s="3" t="s">
        <v>312</v>
      </c>
      <c r="E13" s="3" t="s">
        <v>312</v>
      </c>
      <c r="F13" s="3" t="s">
        <v>312</v>
      </c>
      <c r="G13" s="3" t="s">
        <v>312</v>
      </c>
      <c r="H13" s="3" t="s">
        <v>312</v>
      </c>
      <c r="I13" s="3" t="s">
        <v>312</v>
      </c>
      <c r="J13" s="3" t="str">
        <f>IF(OR($G$7="○",$H$7="○"),"対象","対象外")</f>
        <v>対象外</v>
      </c>
      <c r="K13" s="3" t="str">
        <f t="shared" ref="K13:BV13" si="4">IF(OR($G$7="○",$H$7="○"),"対象","対象外")</f>
        <v>対象外</v>
      </c>
      <c r="L13" s="3" t="str">
        <f t="shared" si="4"/>
        <v>対象外</v>
      </c>
      <c r="M13" s="3" t="str">
        <f t="shared" si="4"/>
        <v>対象外</v>
      </c>
      <c r="N13" s="3" t="str">
        <f t="shared" si="4"/>
        <v>対象外</v>
      </c>
      <c r="O13" s="3" t="str">
        <f t="shared" si="4"/>
        <v>対象外</v>
      </c>
      <c r="P13" s="3" t="str">
        <f t="shared" si="4"/>
        <v>対象外</v>
      </c>
      <c r="Q13" s="3" t="str">
        <f t="shared" si="4"/>
        <v>対象外</v>
      </c>
      <c r="R13" s="3" t="str">
        <f t="shared" si="4"/>
        <v>対象外</v>
      </c>
      <c r="S13" s="3" t="str">
        <f t="shared" si="4"/>
        <v>対象外</v>
      </c>
      <c r="T13" s="3" t="str">
        <f t="shared" si="4"/>
        <v>対象外</v>
      </c>
      <c r="U13" s="3" t="str">
        <f t="shared" si="4"/>
        <v>対象外</v>
      </c>
      <c r="V13" s="3" t="str">
        <f t="shared" si="4"/>
        <v>対象外</v>
      </c>
      <c r="W13" s="3" t="str">
        <f t="shared" si="4"/>
        <v>対象外</v>
      </c>
      <c r="X13" s="3" t="str">
        <f t="shared" si="4"/>
        <v>対象外</v>
      </c>
      <c r="Y13" s="3" t="str">
        <f t="shared" si="4"/>
        <v>対象外</v>
      </c>
      <c r="Z13" s="3" t="str">
        <f t="shared" si="4"/>
        <v>対象外</v>
      </c>
      <c r="AA13" s="3" t="str">
        <f t="shared" si="4"/>
        <v>対象外</v>
      </c>
      <c r="AB13" s="3" t="str">
        <f t="shared" si="4"/>
        <v>対象外</v>
      </c>
      <c r="AC13" s="3" t="str">
        <f t="shared" si="4"/>
        <v>対象外</v>
      </c>
      <c r="AD13" s="3" t="str">
        <f t="shared" si="4"/>
        <v>対象外</v>
      </c>
      <c r="AE13" s="3" t="str">
        <f t="shared" si="4"/>
        <v>対象外</v>
      </c>
      <c r="AF13" s="3" t="str">
        <f t="shared" si="4"/>
        <v>対象外</v>
      </c>
      <c r="AG13" s="3" t="str">
        <f t="shared" si="4"/>
        <v>対象外</v>
      </c>
      <c r="AH13" s="3" t="str">
        <f t="shared" si="4"/>
        <v>対象外</v>
      </c>
      <c r="AI13" s="3" t="str">
        <f t="shared" si="4"/>
        <v>対象外</v>
      </c>
      <c r="AJ13" s="3" t="str">
        <f t="shared" si="4"/>
        <v>対象外</v>
      </c>
      <c r="AK13" s="3" t="str">
        <f t="shared" si="4"/>
        <v>対象外</v>
      </c>
      <c r="AL13" s="3" t="str">
        <f t="shared" si="4"/>
        <v>対象外</v>
      </c>
      <c r="AM13" s="3" t="str">
        <f t="shared" si="4"/>
        <v>対象外</v>
      </c>
      <c r="AN13" s="3" t="str">
        <f t="shared" si="4"/>
        <v>対象外</v>
      </c>
      <c r="AO13" s="3" t="str">
        <f t="shared" si="4"/>
        <v>対象外</v>
      </c>
      <c r="AP13" s="3" t="str">
        <f t="shared" si="4"/>
        <v>対象外</v>
      </c>
      <c r="AQ13" s="3" t="str">
        <f t="shared" si="4"/>
        <v>対象外</v>
      </c>
      <c r="AR13" s="3" t="str">
        <f t="shared" si="4"/>
        <v>対象外</v>
      </c>
      <c r="AS13" s="3" t="str">
        <f t="shared" si="4"/>
        <v>対象外</v>
      </c>
      <c r="AT13" s="3" t="str">
        <f t="shared" si="4"/>
        <v>対象外</v>
      </c>
      <c r="AU13" s="3" t="str">
        <f t="shared" si="4"/>
        <v>対象外</v>
      </c>
      <c r="AV13" s="3" t="str">
        <f t="shared" si="4"/>
        <v>対象外</v>
      </c>
      <c r="AW13" s="3" t="str">
        <f t="shared" si="4"/>
        <v>対象外</v>
      </c>
      <c r="AX13" s="3" t="str">
        <f t="shared" si="4"/>
        <v>対象外</v>
      </c>
      <c r="AY13" s="3" t="str">
        <f t="shared" si="4"/>
        <v>対象外</v>
      </c>
      <c r="AZ13" s="3" t="str">
        <f t="shared" si="4"/>
        <v>対象外</v>
      </c>
      <c r="BA13" s="3" t="str">
        <f t="shared" si="4"/>
        <v>対象外</v>
      </c>
      <c r="BB13" s="3" t="str">
        <f t="shared" si="4"/>
        <v>対象外</v>
      </c>
      <c r="BC13" s="3" t="str">
        <f t="shared" si="4"/>
        <v>対象外</v>
      </c>
      <c r="BD13" s="3" t="str">
        <f t="shared" si="4"/>
        <v>対象外</v>
      </c>
      <c r="BE13" s="3" t="str">
        <f t="shared" si="4"/>
        <v>対象外</v>
      </c>
      <c r="BF13" s="3" t="str">
        <f t="shared" si="4"/>
        <v>対象外</v>
      </c>
      <c r="BG13" s="3" t="str">
        <f t="shared" si="4"/>
        <v>対象外</v>
      </c>
      <c r="BH13" s="3" t="str">
        <f t="shared" si="4"/>
        <v>対象外</v>
      </c>
      <c r="BI13" s="3" t="str">
        <f t="shared" si="4"/>
        <v>対象外</v>
      </c>
      <c r="BJ13" s="3" t="str">
        <f t="shared" si="4"/>
        <v>対象外</v>
      </c>
      <c r="BK13" s="3" t="str">
        <f t="shared" si="4"/>
        <v>対象外</v>
      </c>
      <c r="BL13" s="3" t="str">
        <f t="shared" si="4"/>
        <v>対象外</v>
      </c>
      <c r="BM13" s="3" t="str">
        <f t="shared" si="4"/>
        <v>対象外</v>
      </c>
      <c r="BN13" s="3" t="str">
        <f t="shared" si="4"/>
        <v>対象外</v>
      </c>
      <c r="BO13" s="3" t="str">
        <f t="shared" si="4"/>
        <v>対象外</v>
      </c>
      <c r="BP13" s="3" t="str">
        <f t="shared" si="4"/>
        <v>対象外</v>
      </c>
      <c r="BQ13" s="3" t="str">
        <f t="shared" si="4"/>
        <v>対象外</v>
      </c>
      <c r="BR13" s="3" t="str">
        <f t="shared" si="4"/>
        <v>対象外</v>
      </c>
      <c r="BS13" s="3" t="str">
        <f t="shared" si="4"/>
        <v>対象外</v>
      </c>
      <c r="BT13" s="3" t="str">
        <f t="shared" si="4"/>
        <v>対象外</v>
      </c>
      <c r="BU13" s="3" t="str">
        <f t="shared" si="4"/>
        <v>対象外</v>
      </c>
      <c r="BV13" s="3" t="str">
        <f t="shared" si="4"/>
        <v>対象外</v>
      </c>
      <c r="BW13" s="3" t="str">
        <f t="shared" ref="BW13:ER13" si="5">IF(OR($G$7="○",$H$7="○"),"対象","対象外")</f>
        <v>対象外</v>
      </c>
      <c r="BX13" s="3" t="str">
        <f t="shared" si="5"/>
        <v>対象外</v>
      </c>
      <c r="BY13" s="3" t="str">
        <f t="shared" si="5"/>
        <v>対象外</v>
      </c>
      <c r="BZ13" s="3" t="str">
        <f t="shared" si="5"/>
        <v>対象外</v>
      </c>
      <c r="CA13" s="3" t="str">
        <f t="shared" si="5"/>
        <v>対象外</v>
      </c>
      <c r="CB13" s="3" t="str">
        <f t="shared" si="5"/>
        <v>対象外</v>
      </c>
      <c r="CC13" s="3" t="str">
        <f>IF(OR($G$7="○",$H$7="○"),"対象","対象外")</f>
        <v>対象外</v>
      </c>
      <c r="CD13" s="3" t="str">
        <f>IF(OR($G$7="○",$H$7="○"),"対象","対象外")</f>
        <v>対象外</v>
      </c>
      <c r="CE13" s="3" t="str">
        <f>IF(OR($G$7="○",$H$7="○"),"対象","対象外")</f>
        <v>対象外</v>
      </c>
      <c r="CF13" s="3" t="str">
        <f>IF(OR($G$7="○",$H$7="○"),"対象","対象外")</f>
        <v>対象外</v>
      </c>
      <c r="CG13" s="3" t="str">
        <f t="shared" si="5"/>
        <v>対象外</v>
      </c>
      <c r="CH13" s="3" t="str">
        <f t="shared" si="5"/>
        <v>対象外</v>
      </c>
      <c r="CI13" s="3" t="str">
        <f>IF(OR($G$7="○",$H$7="○"),"対象","対象外")</f>
        <v>対象外</v>
      </c>
      <c r="CJ13" s="3" t="str">
        <f t="shared" si="5"/>
        <v>対象外</v>
      </c>
      <c r="CK13" s="3" t="str">
        <f t="shared" si="5"/>
        <v>対象外</v>
      </c>
      <c r="CL13" s="3" t="str">
        <f t="shared" si="5"/>
        <v>対象外</v>
      </c>
      <c r="CM13" s="3" t="str">
        <f t="shared" si="5"/>
        <v>対象外</v>
      </c>
      <c r="CN13" s="3" t="str">
        <f t="shared" si="5"/>
        <v>対象外</v>
      </c>
      <c r="CO13" s="3" t="str">
        <f t="shared" si="5"/>
        <v>対象外</v>
      </c>
      <c r="CP13" s="3" t="str">
        <f t="shared" si="5"/>
        <v>対象外</v>
      </c>
      <c r="CQ13" s="3" t="str">
        <f t="shared" si="5"/>
        <v>対象外</v>
      </c>
      <c r="CR13" s="3" t="str">
        <f t="shared" si="5"/>
        <v>対象外</v>
      </c>
      <c r="CS13" s="3" t="str">
        <f t="shared" si="5"/>
        <v>対象外</v>
      </c>
      <c r="CT13" s="3" t="str">
        <f t="shared" si="5"/>
        <v>対象外</v>
      </c>
      <c r="CU13" s="3" t="str">
        <f t="shared" si="5"/>
        <v>対象外</v>
      </c>
      <c r="CV13" s="3" t="str">
        <f t="shared" si="5"/>
        <v>対象外</v>
      </c>
      <c r="CW13" s="3" t="str">
        <f t="shared" si="5"/>
        <v>対象外</v>
      </c>
      <c r="CX13" s="3" t="str">
        <f t="shared" si="5"/>
        <v>対象外</v>
      </c>
      <c r="CY13" s="3" t="str">
        <f t="shared" si="5"/>
        <v>対象外</v>
      </c>
      <c r="CZ13" s="3" t="str">
        <f t="shared" si="5"/>
        <v>対象外</v>
      </c>
      <c r="DA13" s="3" t="str">
        <f t="shared" si="5"/>
        <v>対象外</v>
      </c>
      <c r="DB13" s="3" t="str">
        <f t="shared" si="5"/>
        <v>対象外</v>
      </c>
      <c r="DC13" s="3" t="str">
        <f t="shared" si="5"/>
        <v>対象外</v>
      </c>
      <c r="DD13" s="3" t="str">
        <f t="shared" si="5"/>
        <v>対象外</v>
      </c>
      <c r="DE13" s="3" t="str">
        <f t="shared" si="5"/>
        <v>対象外</v>
      </c>
      <c r="DF13" s="3" t="str">
        <f t="shared" si="5"/>
        <v>対象外</v>
      </c>
      <c r="DG13" s="3" t="str">
        <f t="shared" si="5"/>
        <v>対象外</v>
      </c>
      <c r="DH13" s="3" t="str">
        <f t="shared" si="5"/>
        <v>対象外</v>
      </c>
      <c r="DI13" s="3" t="str">
        <f t="shared" si="5"/>
        <v>対象外</v>
      </c>
      <c r="DJ13" s="3" t="str">
        <f t="shared" si="5"/>
        <v>対象外</v>
      </c>
      <c r="DK13" s="3" t="str">
        <f t="shared" si="5"/>
        <v>対象外</v>
      </c>
      <c r="DL13" s="3" t="str">
        <f t="shared" si="5"/>
        <v>対象外</v>
      </c>
      <c r="DM13" s="3" t="str">
        <f t="shared" si="5"/>
        <v>対象外</v>
      </c>
      <c r="DN13" s="3" t="str">
        <f t="shared" si="5"/>
        <v>対象外</v>
      </c>
      <c r="DO13" s="3" t="str">
        <f t="shared" si="5"/>
        <v>対象外</v>
      </c>
      <c r="DP13" s="3" t="str">
        <f t="shared" si="5"/>
        <v>対象外</v>
      </c>
      <c r="DQ13" s="3" t="str">
        <f t="shared" si="5"/>
        <v>対象外</v>
      </c>
      <c r="DR13" s="3" t="str">
        <f t="shared" si="5"/>
        <v>対象外</v>
      </c>
      <c r="DS13" s="3" t="str">
        <f t="shared" si="5"/>
        <v>対象外</v>
      </c>
      <c r="DT13" s="3" t="str">
        <f t="shared" si="5"/>
        <v>対象外</v>
      </c>
      <c r="DU13" s="3" t="str">
        <f t="shared" si="5"/>
        <v>対象外</v>
      </c>
      <c r="DV13" s="3" t="str">
        <f t="shared" si="5"/>
        <v>対象外</v>
      </c>
      <c r="DW13" s="3" t="str">
        <f t="shared" si="5"/>
        <v>対象外</v>
      </c>
      <c r="DX13" s="3" t="str">
        <f t="shared" si="5"/>
        <v>対象外</v>
      </c>
      <c r="DY13" s="3" t="str">
        <f t="shared" si="5"/>
        <v>対象外</v>
      </c>
      <c r="DZ13" s="3" t="str">
        <f t="shared" si="5"/>
        <v>対象外</v>
      </c>
      <c r="EA13" s="3" t="str">
        <f t="shared" si="5"/>
        <v>対象外</v>
      </c>
      <c r="EB13" s="3" t="str">
        <f t="shared" si="5"/>
        <v>対象外</v>
      </c>
      <c r="EC13" s="3" t="str">
        <f t="shared" si="5"/>
        <v>対象外</v>
      </c>
      <c r="ED13" s="3" t="str">
        <f t="shared" si="5"/>
        <v>対象外</v>
      </c>
      <c r="EE13" s="3" t="str">
        <f t="shared" si="5"/>
        <v>対象外</v>
      </c>
      <c r="EF13" s="3" t="str">
        <f t="shared" si="5"/>
        <v>対象外</v>
      </c>
      <c r="EG13" s="3" t="str">
        <f>IF(OR($G$7="○",$H$7="○"),"対象","対象外")</f>
        <v>対象外</v>
      </c>
      <c r="EH13" s="3" t="str">
        <f t="shared" si="5"/>
        <v>対象外</v>
      </c>
      <c r="EI13" s="3" t="str">
        <f t="shared" si="5"/>
        <v>対象外</v>
      </c>
      <c r="EJ13" s="3" t="str">
        <f t="shared" si="5"/>
        <v>対象外</v>
      </c>
      <c r="EK13" s="3" t="str">
        <f t="shared" si="5"/>
        <v>対象外</v>
      </c>
      <c r="EL13" s="3" t="str">
        <f t="shared" si="5"/>
        <v>対象外</v>
      </c>
      <c r="EM13" s="3" t="str">
        <f t="shared" si="5"/>
        <v>対象外</v>
      </c>
      <c r="EN13" s="3" t="str">
        <f>IF(OR($G$7="○",$H$7="○"),"対象","対象外")</f>
        <v>対象外</v>
      </c>
      <c r="EO13" s="3" t="str">
        <f t="shared" si="5"/>
        <v>対象外</v>
      </c>
      <c r="EP13" s="3" t="str">
        <f t="shared" si="5"/>
        <v>対象外</v>
      </c>
      <c r="EQ13" s="3" t="str">
        <f t="shared" si="5"/>
        <v>対象外</v>
      </c>
      <c r="ER13" s="3" t="str">
        <f t="shared" si="5"/>
        <v>対象外</v>
      </c>
      <c r="ES13" s="3" t="str">
        <f t="shared" ref="ES13:GK13" si="6">IF(OR($G$7="○",$H$7="○"),"対象","対象外")</f>
        <v>対象外</v>
      </c>
      <c r="ET13" s="3" t="str">
        <f t="shared" si="6"/>
        <v>対象外</v>
      </c>
      <c r="EU13" s="3" t="str">
        <f>IF(OR($G$7="○",$H$7="○"),"対象","対象外")</f>
        <v>対象外</v>
      </c>
      <c r="EV13" s="3" t="str">
        <f t="shared" si="6"/>
        <v>対象外</v>
      </c>
      <c r="EW13" s="3" t="str">
        <f t="shared" si="6"/>
        <v>対象外</v>
      </c>
      <c r="EX13" s="3" t="str">
        <f t="shared" si="6"/>
        <v>対象外</v>
      </c>
      <c r="EY13" s="3" t="str">
        <f t="shared" si="6"/>
        <v>対象外</v>
      </c>
      <c r="EZ13" s="3" t="str">
        <f t="shared" si="6"/>
        <v>対象外</v>
      </c>
      <c r="FA13" s="3" t="str">
        <f t="shared" si="6"/>
        <v>対象外</v>
      </c>
      <c r="FB13" s="3" t="str">
        <f>IF(OR($G$7="○",$H$7="○"),"対象","対象外")</f>
        <v>対象外</v>
      </c>
      <c r="FC13" s="3" t="str">
        <f t="shared" si="6"/>
        <v>対象外</v>
      </c>
      <c r="FD13" s="3" t="str">
        <f t="shared" si="6"/>
        <v>対象外</v>
      </c>
      <c r="FE13" s="3" t="str">
        <f t="shared" si="6"/>
        <v>対象外</v>
      </c>
      <c r="FF13" s="3" t="str">
        <f t="shared" si="6"/>
        <v>対象外</v>
      </c>
      <c r="FG13" s="3" t="str">
        <f t="shared" si="6"/>
        <v>対象外</v>
      </c>
      <c r="FH13" s="3" t="str">
        <f t="shared" si="6"/>
        <v>対象外</v>
      </c>
      <c r="FI13" s="3" t="str">
        <f>IF(OR($G$7="○",$H$7="○"),"対象","対象外")</f>
        <v>対象外</v>
      </c>
      <c r="FJ13" s="3" t="str">
        <f t="shared" si="6"/>
        <v>対象外</v>
      </c>
      <c r="FK13" s="3" t="str">
        <f t="shared" si="6"/>
        <v>対象外</v>
      </c>
      <c r="FL13" s="3" t="str">
        <f t="shared" si="6"/>
        <v>対象外</v>
      </c>
      <c r="FM13" s="3" t="str">
        <f t="shared" si="6"/>
        <v>対象外</v>
      </c>
      <c r="FN13" s="3" t="str">
        <f t="shared" ref="FN13:GD13" si="7">IF(OR($G$7="○",$H$7="○"),"対象","対象外")</f>
        <v>対象外</v>
      </c>
      <c r="FO13" s="3" t="str">
        <f t="shared" si="7"/>
        <v>対象外</v>
      </c>
      <c r="FP13" s="3" t="str">
        <f t="shared" si="7"/>
        <v>対象外</v>
      </c>
      <c r="FQ13" s="3" t="str">
        <f t="shared" si="7"/>
        <v>対象外</v>
      </c>
      <c r="FR13" s="3" t="str">
        <f t="shared" si="7"/>
        <v>対象外</v>
      </c>
      <c r="FS13" s="3" t="str">
        <f t="shared" si="7"/>
        <v>対象外</v>
      </c>
      <c r="FT13" s="3" t="str">
        <f t="shared" si="7"/>
        <v>対象外</v>
      </c>
      <c r="FU13" s="3" t="str">
        <f t="shared" si="7"/>
        <v>対象外</v>
      </c>
      <c r="FV13" s="3" t="str">
        <f t="shared" si="7"/>
        <v>対象外</v>
      </c>
      <c r="FW13" s="3" t="str">
        <f t="shared" si="7"/>
        <v>対象外</v>
      </c>
      <c r="FX13" s="3" t="str">
        <f t="shared" si="7"/>
        <v>対象外</v>
      </c>
      <c r="FY13" s="3" t="str">
        <f t="shared" si="7"/>
        <v>対象外</v>
      </c>
      <c r="FZ13" s="3" t="str">
        <f t="shared" si="7"/>
        <v>対象外</v>
      </c>
      <c r="GA13" s="3" t="str">
        <f t="shared" si="7"/>
        <v>対象外</v>
      </c>
      <c r="GB13" s="3" t="str">
        <f t="shared" si="7"/>
        <v>対象外</v>
      </c>
      <c r="GC13" s="3" t="str">
        <f t="shared" si="7"/>
        <v>対象外</v>
      </c>
      <c r="GD13" s="3" t="str">
        <f t="shared" si="7"/>
        <v>対象外</v>
      </c>
      <c r="GE13" s="3" t="str">
        <f t="shared" si="6"/>
        <v>対象外</v>
      </c>
      <c r="GF13" s="3" t="str">
        <f t="shared" si="6"/>
        <v>対象外</v>
      </c>
      <c r="GG13" s="3" t="str">
        <f t="shared" si="6"/>
        <v>対象外</v>
      </c>
      <c r="GH13" s="3" t="str">
        <f t="shared" si="6"/>
        <v>対象外</v>
      </c>
      <c r="GI13" s="3" t="str">
        <f t="shared" si="6"/>
        <v>対象外</v>
      </c>
      <c r="GJ13" s="3" t="str">
        <f t="shared" si="6"/>
        <v>対象外</v>
      </c>
      <c r="GK13" s="3" t="str">
        <f t="shared" si="6"/>
        <v>対象外</v>
      </c>
      <c r="GL13" s="3" t="s">
        <v>312</v>
      </c>
    </row>
    <row r="14" spans="1:245" s="3" customFormat="1" ht="14.25">
      <c r="A14" s="3" t="s">
        <v>329</v>
      </c>
      <c r="P14" s="3" t="str">
        <f>IF($O$7=1,"対象","対象外")</f>
        <v>対象外</v>
      </c>
      <c r="Q14" s="3" t="str">
        <f t="shared" ref="Q14:CB14" si="8">IF($O$7=1,"対象","対象外")</f>
        <v>対象外</v>
      </c>
      <c r="R14" s="3" t="str">
        <f t="shared" si="8"/>
        <v>対象外</v>
      </c>
      <c r="S14" s="3" t="str">
        <f t="shared" si="8"/>
        <v>対象外</v>
      </c>
      <c r="T14" s="3" t="str">
        <f t="shared" si="8"/>
        <v>対象外</v>
      </c>
      <c r="U14" s="3" t="str">
        <f t="shared" si="8"/>
        <v>対象外</v>
      </c>
      <c r="V14" s="3" t="str">
        <f t="shared" si="8"/>
        <v>対象外</v>
      </c>
      <c r="W14" s="3" t="str">
        <f t="shared" si="8"/>
        <v>対象外</v>
      </c>
      <c r="X14" s="3" t="str">
        <f t="shared" si="8"/>
        <v>対象外</v>
      </c>
      <c r="Y14" s="3" t="str">
        <f t="shared" si="8"/>
        <v>対象外</v>
      </c>
      <c r="Z14" s="3" t="str">
        <f t="shared" si="8"/>
        <v>対象外</v>
      </c>
      <c r="AA14" s="3" t="str">
        <f t="shared" si="8"/>
        <v>対象外</v>
      </c>
      <c r="AB14" s="3" t="str">
        <f t="shared" si="8"/>
        <v>対象外</v>
      </c>
      <c r="AC14" s="3" t="str">
        <f t="shared" si="8"/>
        <v>対象外</v>
      </c>
      <c r="AD14" s="3" t="str">
        <f t="shared" si="8"/>
        <v>対象外</v>
      </c>
      <c r="AE14" s="3" t="str">
        <f t="shared" si="8"/>
        <v>対象外</v>
      </c>
      <c r="AF14" s="3" t="str">
        <f t="shared" si="8"/>
        <v>対象外</v>
      </c>
      <c r="AG14" s="3" t="str">
        <f t="shared" si="8"/>
        <v>対象外</v>
      </c>
      <c r="AH14" s="3" t="str">
        <f t="shared" si="8"/>
        <v>対象外</v>
      </c>
      <c r="AI14" s="3" t="str">
        <f t="shared" si="8"/>
        <v>対象外</v>
      </c>
      <c r="AJ14" s="3" t="str">
        <f t="shared" si="8"/>
        <v>対象外</v>
      </c>
      <c r="AK14" s="3" t="str">
        <f t="shared" si="8"/>
        <v>対象外</v>
      </c>
      <c r="AL14" s="3" t="str">
        <f t="shared" si="8"/>
        <v>対象外</v>
      </c>
      <c r="AM14" s="3" t="str">
        <f t="shared" si="8"/>
        <v>対象外</v>
      </c>
      <c r="AN14" s="3" t="str">
        <f t="shared" si="8"/>
        <v>対象外</v>
      </c>
      <c r="AO14" s="3" t="str">
        <f t="shared" si="8"/>
        <v>対象外</v>
      </c>
      <c r="AP14" s="3" t="str">
        <f t="shared" si="8"/>
        <v>対象外</v>
      </c>
      <c r="AQ14" s="3" t="str">
        <f t="shared" si="8"/>
        <v>対象外</v>
      </c>
      <c r="AR14" s="3" t="str">
        <f t="shared" si="8"/>
        <v>対象外</v>
      </c>
      <c r="AS14" s="3" t="str">
        <f t="shared" si="8"/>
        <v>対象外</v>
      </c>
      <c r="AT14" s="3" t="str">
        <f t="shared" si="8"/>
        <v>対象外</v>
      </c>
      <c r="AU14" s="3" t="str">
        <f t="shared" si="8"/>
        <v>対象外</v>
      </c>
      <c r="AV14" s="3" t="str">
        <f t="shared" si="8"/>
        <v>対象外</v>
      </c>
      <c r="AW14" s="3" t="str">
        <f t="shared" si="8"/>
        <v>対象外</v>
      </c>
      <c r="AX14" s="3" t="str">
        <f t="shared" si="8"/>
        <v>対象外</v>
      </c>
      <c r="AY14" s="3" t="str">
        <f t="shared" si="8"/>
        <v>対象外</v>
      </c>
      <c r="AZ14" s="3" t="str">
        <f t="shared" si="8"/>
        <v>対象外</v>
      </c>
      <c r="BA14" s="3" t="str">
        <f t="shared" si="8"/>
        <v>対象外</v>
      </c>
      <c r="BB14" s="3" t="str">
        <f t="shared" si="8"/>
        <v>対象外</v>
      </c>
      <c r="BC14" s="3" t="str">
        <f t="shared" si="8"/>
        <v>対象外</v>
      </c>
      <c r="BD14" s="3" t="str">
        <f t="shared" si="8"/>
        <v>対象外</v>
      </c>
      <c r="BE14" s="3" t="str">
        <f t="shared" si="8"/>
        <v>対象外</v>
      </c>
      <c r="BF14" s="3" t="str">
        <f t="shared" si="8"/>
        <v>対象外</v>
      </c>
      <c r="BG14" s="3" t="str">
        <f t="shared" si="8"/>
        <v>対象外</v>
      </c>
      <c r="BH14" s="3" t="str">
        <f t="shared" si="8"/>
        <v>対象外</v>
      </c>
      <c r="BI14" s="3" t="str">
        <f t="shared" si="8"/>
        <v>対象外</v>
      </c>
      <c r="BJ14" s="3" t="str">
        <f t="shared" si="8"/>
        <v>対象外</v>
      </c>
      <c r="BK14" s="3" t="str">
        <f t="shared" si="8"/>
        <v>対象外</v>
      </c>
      <c r="BL14" s="3" t="str">
        <f t="shared" si="8"/>
        <v>対象外</v>
      </c>
      <c r="BM14" s="3" t="str">
        <f t="shared" si="8"/>
        <v>対象外</v>
      </c>
      <c r="BN14" s="3" t="str">
        <f t="shared" si="8"/>
        <v>対象外</v>
      </c>
      <c r="BO14" s="3" t="str">
        <f t="shared" si="8"/>
        <v>対象外</v>
      </c>
      <c r="BP14" s="3" t="str">
        <f t="shared" si="8"/>
        <v>対象外</v>
      </c>
      <c r="BQ14" s="3" t="str">
        <f t="shared" si="8"/>
        <v>対象外</v>
      </c>
      <c r="BR14" s="3" t="str">
        <f t="shared" si="8"/>
        <v>対象外</v>
      </c>
      <c r="BS14" s="3" t="str">
        <f t="shared" si="8"/>
        <v>対象外</v>
      </c>
      <c r="BT14" s="3" t="str">
        <f t="shared" si="8"/>
        <v>対象外</v>
      </c>
      <c r="BU14" s="3" t="str">
        <f t="shared" si="8"/>
        <v>対象外</v>
      </c>
      <c r="BV14" s="3" t="str">
        <f t="shared" si="8"/>
        <v>対象外</v>
      </c>
      <c r="BW14" s="3" t="str">
        <f t="shared" si="8"/>
        <v>対象外</v>
      </c>
      <c r="BX14" s="3" t="str">
        <f t="shared" si="8"/>
        <v>対象外</v>
      </c>
      <c r="BY14" s="3" t="str">
        <f t="shared" si="8"/>
        <v>対象外</v>
      </c>
      <c r="BZ14" s="3" t="str">
        <f t="shared" si="8"/>
        <v>対象外</v>
      </c>
      <c r="CA14" s="3" t="str">
        <f t="shared" si="8"/>
        <v>対象外</v>
      </c>
      <c r="CB14" s="3" t="str">
        <f t="shared" si="8"/>
        <v>対象外</v>
      </c>
      <c r="CC14" s="3" t="str">
        <f t="shared" ref="CC14:EQ14" si="9">IF($O$7=1,"対象","対象外")</f>
        <v>対象外</v>
      </c>
      <c r="CD14" s="3" t="str">
        <f t="shared" si="9"/>
        <v>対象外</v>
      </c>
      <c r="CE14" s="3" t="str">
        <f t="shared" si="9"/>
        <v>対象外</v>
      </c>
      <c r="CF14" s="3" t="str">
        <f t="shared" si="9"/>
        <v>対象外</v>
      </c>
      <c r="CG14" s="3" t="str">
        <f t="shared" si="9"/>
        <v>対象外</v>
      </c>
      <c r="CH14" s="3" t="str">
        <f t="shared" si="9"/>
        <v>対象外</v>
      </c>
      <c r="CI14" s="3" t="str">
        <f t="shared" si="9"/>
        <v>対象外</v>
      </c>
      <c r="CJ14" s="3" t="str">
        <f t="shared" si="9"/>
        <v>対象外</v>
      </c>
      <c r="CK14" s="3" t="str">
        <f t="shared" si="9"/>
        <v>対象外</v>
      </c>
      <c r="CL14" s="3" t="str">
        <f t="shared" si="9"/>
        <v>対象外</v>
      </c>
      <c r="CM14" s="3" t="str">
        <f t="shared" si="9"/>
        <v>対象外</v>
      </c>
      <c r="CN14" s="3" t="str">
        <f t="shared" si="9"/>
        <v>対象外</v>
      </c>
      <c r="CO14" s="3" t="str">
        <f t="shared" si="9"/>
        <v>対象外</v>
      </c>
      <c r="CP14" s="3" t="str">
        <f t="shared" si="9"/>
        <v>対象外</v>
      </c>
      <c r="CQ14" s="3" t="str">
        <f t="shared" si="9"/>
        <v>対象外</v>
      </c>
      <c r="CR14" s="3" t="str">
        <f t="shared" si="9"/>
        <v>対象外</v>
      </c>
      <c r="CS14" s="3" t="str">
        <f t="shared" si="9"/>
        <v>対象外</v>
      </c>
      <c r="CT14" s="3" t="str">
        <f t="shared" si="9"/>
        <v>対象外</v>
      </c>
      <c r="CU14" s="3" t="str">
        <f t="shared" si="9"/>
        <v>対象外</v>
      </c>
      <c r="CV14" s="3" t="str">
        <f t="shared" si="9"/>
        <v>対象外</v>
      </c>
      <c r="CW14" s="3" t="str">
        <f t="shared" si="9"/>
        <v>対象外</v>
      </c>
      <c r="CX14" s="3" t="str">
        <f t="shared" si="9"/>
        <v>対象外</v>
      </c>
      <c r="CY14" s="3" t="str">
        <f t="shared" si="9"/>
        <v>対象外</v>
      </c>
      <c r="CZ14" s="3" t="str">
        <f t="shared" si="9"/>
        <v>対象外</v>
      </c>
      <c r="DA14" s="3" t="str">
        <f t="shared" si="9"/>
        <v>対象外</v>
      </c>
      <c r="DB14" s="3" t="str">
        <f t="shared" si="9"/>
        <v>対象外</v>
      </c>
      <c r="DC14" s="3" t="str">
        <f t="shared" si="9"/>
        <v>対象外</v>
      </c>
      <c r="DD14" s="3" t="str">
        <f t="shared" si="9"/>
        <v>対象外</v>
      </c>
      <c r="DE14" s="3" t="str">
        <f t="shared" si="9"/>
        <v>対象外</v>
      </c>
      <c r="DF14" s="3" t="str">
        <f t="shared" si="9"/>
        <v>対象外</v>
      </c>
      <c r="DG14" s="3" t="str">
        <f t="shared" si="9"/>
        <v>対象外</v>
      </c>
      <c r="DH14" s="3" t="str">
        <f t="shared" si="9"/>
        <v>対象外</v>
      </c>
      <c r="DI14" s="3" t="str">
        <f t="shared" si="9"/>
        <v>対象外</v>
      </c>
      <c r="DJ14" s="3" t="str">
        <f t="shared" si="9"/>
        <v>対象外</v>
      </c>
      <c r="DK14" s="3" t="str">
        <f t="shared" si="9"/>
        <v>対象外</v>
      </c>
      <c r="DL14" s="3" t="str">
        <f t="shared" si="9"/>
        <v>対象外</v>
      </c>
      <c r="DM14" s="3" t="str">
        <f t="shared" si="9"/>
        <v>対象外</v>
      </c>
      <c r="DN14" s="3" t="str">
        <f t="shared" si="9"/>
        <v>対象外</v>
      </c>
      <c r="DO14" s="3" t="str">
        <f t="shared" si="9"/>
        <v>対象外</v>
      </c>
      <c r="DP14" s="3" t="str">
        <f t="shared" si="9"/>
        <v>対象外</v>
      </c>
      <c r="DQ14" s="3" t="str">
        <f t="shared" si="9"/>
        <v>対象外</v>
      </c>
      <c r="DR14" s="3" t="str">
        <f t="shared" si="9"/>
        <v>対象外</v>
      </c>
      <c r="DS14" s="3" t="str">
        <f t="shared" si="9"/>
        <v>対象外</v>
      </c>
      <c r="DT14" s="3" t="str">
        <f t="shared" si="9"/>
        <v>対象外</v>
      </c>
      <c r="DU14" s="3" t="str">
        <f t="shared" si="9"/>
        <v>対象外</v>
      </c>
      <c r="DV14" s="3" t="str">
        <f t="shared" si="9"/>
        <v>対象外</v>
      </c>
      <c r="DW14" s="3" t="str">
        <f t="shared" si="9"/>
        <v>対象外</v>
      </c>
      <c r="DX14" s="3" t="str">
        <f t="shared" si="9"/>
        <v>対象外</v>
      </c>
      <c r="DY14" s="3" t="str">
        <f t="shared" si="9"/>
        <v>対象外</v>
      </c>
      <c r="DZ14" s="3" t="str">
        <f t="shared" si="9"/>
        <v>対象外</v>
      </c>
      <c r="EA14" s="3" t="str">
        <f t="shared" si="9"/>
        <v>対象外</v>
      </c>
      <c r="EB14" s="3" t="str">
        <f t="shared" si="9"/>
        <v>対象外</v>
      </c>
      <c r="EC14" s="3" t="str">
        <f t="shared" si="9"/>
        <v>対象外</v>
      </c>
      <c r="ED14" s="3" t="str">
        <f t="shared" si="9"/>
        <v>対象外</v>
      </c>
      <c r="EE14" s="3" t="str">
        <f t="shared" si="9"/>
        <v>対象外</v>
      </c>
      <c r="EF14" s="3" t="str">
        <f t="shared" si="9"/>
        <v>対象外</v>
      </c>
      <c r="EG14" s="3" t="str">
        <f t="shared" si="9"/>
        <v>対象外</v>
      </c>
      <c r="EH14" s="3" t="str">
        <f t="shared" si="9"/>
        <v>対象外</v>
      </c>
      <c r="EI14" s="3" t="str">
        <f t="shared" si="9"/>
        <v>対象外</v>
      </c>
      <c r="EJ14" s="3" t="str">
        <f t="shared" si="9"/>
        <v>対象外</v>
      </c>
      <c r="EK14" s="3" t="str">
        <f t="shared" si="9"/>
        <v>対象外</v>
      </c>
      <c r="EL14" s="3" t="str">
        <f t="shared" si="9"/>
        <v>対象外</v>
      </c>
      <c r="EM14" s="3" t="str">
        <f t="shared" si="9"/>
        <v>対象外</v>
      </c>
      <c r="EN14" s="3" t="str">
        <f t="shared" si="9"/>
        <v>対象外</v>
      </c>
      <c r="EO14" s="3" t="str">
        <f t="shared" si="9"/>
        <v>対象外</v>
      </c>
      <c r="EP14" s="3" t="str">
        <f t="shared" si="9"/>
        <v>対象外</v>
      </c>
      <c r="EQ14" s="3" t="str">
        <f t="shared" si="9"/>
        <v>対象外</v>
      </c>
      <c r="ER14" s="3" t="str">
        <f t="shared" ref="ER14:GK14" si="10">IF($O$7=1,"対象","対象外")</f>
        <v>対象外</v>
      </c>
      <c r="ES14" s="3" t="str">
        <f t="shared" si="10"/>
        <v>対象外</v>
      </c>
      <c r="ET14" s="3" t="str">
        <f t="shared" si="10"/>
        <v>対象外</v>
      </c>
      <c r="EU14" s="3" t="str">
        <f t="shared" si="10"/>
        <v>対象外</v>
      </c>
      <c r="EV14" s="3" t="str">
        <f t="shared" si="10"/>
        <v>対象外</v>
      </c>
      <c r="EW14" s="3" t="str">
        <f t="shared" si="10"/>
        <v>対象外</v>
      </c>
      <c r="EX14" s="3" t="str">
        <f t="shared" si="10"/>
        <v>対象外</v>
      </c>
      <c r="EY14" s="3" t="str">
        <f t="shared" si="10"/>
        <v>対象外</v>
      </c>
      <c r="EZ14" s="3" t="str">
        <f t="shared" si="10"/>
        <v>対象外</v>
      </c>
      <c r="FA14" s="3" t="str">
        <f t="shared" si="10"/>
        <v>対象外</v>
      </c>
      <c r="FB14" s="3" t="str">
        <f t="shared" si="10"/>
        <v>対象外</v>
      </c>
      <c r="FC14" s="3" t="str">
        <f t="shared" si="10"/>
        <v>対象外</v>
      </c>
      <c r="FD14" s="3" t="str">
        <f t="shared" si="10"/>
        <v>対象外</v>
      </c>
      <c r="FE14" s="3" t="str">
        <f t="shared" si="10"/>
        <v>対象外</v>
      </c>
      <c r="FF14" s="3" t="str">
        <f t="shared" si="10"/>
        <v>対象外</v>
      </c>
      <c r="FG14" s="3" t="str">
        <f t="shared" si="10"/>
        <v>対象外</v>
      </c>
      <c r="FH14" s="3" t="str">
        <f t="shared" si="10"/>
        <v>対象外</v>
      </c>
      <c r="FI14" s="3" t="str">
        <f t="shared" si="10"/>
        <v>対象外</v>
      </c>
      <c r="FJ14" s="3" t="str">
        <f t="shared" si="10"/>
        <v>対象外</v>
      </c>
      <c r="FK14" s="3" t="str">
        <f t="shared" si="10"/>
        <v>対象外</v>
      </c>
      <c r="FL14" s="3" t="str">
        <f t="shared" si="10"/>
        <v>対象外</v>
      </c>
      <c r="FM14" s="3" t="str">
        <f t="shared" si="10"/>
        <v>対象外</v>
      </c>
      <c r="FN14" s="3" t="str">
        <f t="shared" si="10"/>
        <v>対象外</v>
      </c>
      <c r="FO14" s="3" t="str">
        <f t="shared" si="10"/>
        <v>対象外</v>
      </c>
      <c r="FP14" s="3" t="str">
        <f t="shared" si="10"/>
        <v>対象外</v>
      </c>
      <c r="FQ14" s="3" t="str">
        <f t="shared" si="10"/>
        <v>対象外</v>
      </c>
      <c r="FR14" s="3" t="str">
        <f t="shared" si="10"/>
        <v>対象外</v>
      </c>
      <c r="FS14" s="3" t="str">
        <f t="shared" si="10"/>
        <v>対象外</v>
      </c>
      <c r="FT14" s="3" t="str">
        <f t="shared" si="10"/>
        <v>対象外</v>
      </c>
      <c r="FU14" s="3" t="str">
        <f t="shared" si="10"/>
        <v>対象外</v>
      </c>
      <c r="FV14" s="3" t="str">
        <f t="shared" si="10"/>
        <v>対象外</v>
      </c>
      <c r="FW14" s="3" t="str">
        <f t="shared" si="10"/>
        <v>対象外</v>
      </c>
      <c r="FX14" s="3" t="str">
        <f t="shared" si="10"/>
        <v>対象外</v>
      </c>
      <c r="FY14" s="3" t="str">
        <f t="shared" si="10"/>
        <v>対象外</v>
      </c>
      <c r="FZ14" s="3" t="str">
        <f t="shared" si="10"/>
        <v>対象外</v>
      </c>
      <c r="GA14" s="3" t="str">
        <f t="shared" si="10"/>
        <v>対象外</v>
      </c>
      <c r="GB14" s="3" t="str">
        <f t="shared" si="10"/>
        <v>対象外</v>
      </c>
      <c r="GC14" s="3" t="str">
        <f t="shared" si="10"/>
        <v>対象外</v>
      </c>
      <c r="GD14" s="3" t="str">
        <f t="shared" si="10"/>
        <v>対象外</v>
      </c>
      <c r="GE14" s="3" t="str">
        <f t="shared" si="10"/>
        <v>対象外</v>
      </c>
      <c r="GF14" s="3" t="str">
        <f t="shared" si="10"/>
        <v>対象外</v>
      </c>
      <c r="GG14" s="3" t="str">
        <f t="shared" si="10"/>
        <v>対象外</v>
      </c>
      <c r="GH14" s="3" t="str">
        <f t="shared" si="10"/>
        <v>対象外</v>
      </c>
      <c r="GI14" s="3" t="str">
        <f t="shared" si="10"/>
        <v>対象外</v>
      </c>
      <c r="GJ14" s="3" t="str">
        <f t="shared" si="10"/>
        <v>対象外</v>
      </c>
      <c r="GK14" s="3" t="str">
        <f t="shared" si="10"/>
        <v>対象外</v>
      </c>
    </row>
    <row r="15" spans="1:245" s="3" customFormat="1" ht="14.25">
      <c r="A15" s="3" t="s">
        <v>330</v>
      </c>
      <c r="BY15" s="3" t="str">
        <f t="shared" ref="BY15:CM15" si="11">IF($BV$7="○","対象","対象外")</f>
        <v>対象外</v>
      </c>
      <c r="BZ15" s="3" t="str">
        <f t="shared" si="11"/>
        <v>対象外</v>
      </c>
      <c r="CA15" s="3" t="str">
        <f t="shared" si="11"/>
        <v>対象外</v>
      </c>
      <c r="CB15" s="3" t="str">
        <f t="shared" si="11"/>
        <v>対象外</v>
      </c>
      <c r="CC15" s="3" t="str">
        <f>IF($BV$7="○","対象","対象外")</f>
        <v>対象外</v>
      </c>
      <c r="CD15" s="3" t="str">
        <f>IF($BV$7="○","対象","対象外")</f>
        <v>対象外</v>
      </c>
      <c r="CE15" s="3" t="str">
        <f>IF($BV$7="○","対象","対象外")</f>
        <v>対象外</v>
      </c>
      <c r="CF15" s="3" t="str">
        <f>IF($BV$7="○","対象","対象外")</f>
        <v>対象外</v>
      </c>
      <c r="CG15" s="3" t="str">
        <f t="shared" si="11"/>
        <v>対象外</v>
      </c>
      <c r="CH15" s="3" t="str">
        <f t="shared" si="11"/>
        <v>対象外</v>
      </c>
      <c r="CI15" s="3" t="str">
        <f>IF($BV$7="○","対象","対象外")</f>
        <v>対象外</v>
      </c>
      <c r="CJ15" s="3" t="str">
        <f t="shared" si="11"/>
        <v>対象外</v>
      </c>
      <c r="CK15" s="3" t="str">
        <f t="shared" si="11"/>
        <v>対象外</v>
      </c>
      <c r="CL15" s="3" t="str">
        <f t="shared" si="11"/>
        <v>対象外</v>
      </c>
      <c r="CM15" s="3" t="str">
        <f t="shared" si="11"/>
        <v>対象外</v>
      </c>
      <c r="DB15" s="3" t="str">
        <f t="shared" ref="DB15:DZ15" si="12">IF($DA$7=1,"対象","対象外")</f>
        <v>対象外</v>
      </c>
      <c r="DC15" s="3" t="str">
        <f t="shared" si="12"/>
        <v>対象外</v>
      </c>
      <c r="DD15" s="3" t="str">
        <f t="shared" si="12"/>
        <v>対象外</v>
      </c>
      <c r="DE15" s="3" t="str">
        <f t="shared" si="12"/>
        <v>対象外</v>
      </c>
      <c r="DF15" s="3" t="str">
        <f t="shared" si="12"/>
        <v>対象外</v>
      </c>
      <c r="DG15" s="3" t="str">
        <f t="shared" si="12"/>
        <v>対象外</v>
      </c>
      <c r="DH15" s="3" t="str">
        <f t="shared" si="12"/>
        <v>対象外</v>
      </c>
      <c r="DI15" s="3" t="str">
        <f t="shared" si="12"/>
        <v>対象外</v>
      </c>
      <c r="DJ15" s="3" t="str">
        <f t="shared" si="12"/>
        <v>対象外</v>
      </c>
      <c r="DK15" s="3" t="str">
        <f t="shared" si="12"/>
        <v>対象外</v>
      </c>
      <c r="DL15" s="3" t="str">
        <f t="shared" si="12"/>
        <v>対象外</v>
      </c>
      <c r="DM15" s="3" t="str">
        <f t="shared" si="12"/>
        <v>対象外</v>
      </c>
      <c r="DN15" s="3" t="str">
        <f t="shared" si="12"/>
        <v>対象外</v>
      </c>
      <c r="DO15" s="3" t="str">
        <f t="shared" si="12"/>
        <v>対象外</v>
      </c>
      <c r="DP15" s="3" t="str">
        <f t="shared" si="12"/>
        <v>対象外</v>
      </c>
      <c r="DQ15" s="3" t="str">
        <f t="shared" si="12"/>
        <v>対象外</v>
      </c>
      <c r="DR15" s="3" t="str">
        <f t="shared" si="12"/>
        <v>対象外</v>
      </c>
      <c r="DS15" s="3" t="str">
        <f t="shared" si="12"/>
        <v>対象外</v>
      </c>
      <c r="DT15" s="3" t="str">
        <f t="shared" si="12"/>
        <v>対象外</v>
      </c>
      <c r="DU15" s="3" t="str">
        <f t="shared" si="12"/>
        <v>対象外</v>
      </c>
      <c r="DV15" s="3" t="str">
        <f t="shared" si="12"/>
        <v>対象外</v>
      </c>
      <c r="DW15" s="3" t="str">
        <f t="shared" si="12"/>
        <v>対象外</v>
      </c>
      <c r="DX15" s="3" t="str">
        <f t="shared" si="12"/>
        <v>対象外</v>
      </c>
      <c r="DY15" s="3" t="str">
        <f t="shared" si="12"/>
        <v>対象外</v>
      </c>
      <c r="DZ15" s="3" t="str">
        <f t="shared" si="12"/>
        <v>対象外</v>
      </c>
      <c r="EC15" s="3" t="str">
        <f>IF(OR($EA$7=1,$EA$7=2,$EA$7=3,$EA$7=5),"対象","対象外")</f>
        <v>対象外</v>
      </c>
      <c r="ED15" s="3" t="str">
        <f t="shared" ref="ED15:GK15" si="13">IF(OR($EA$7=1,$EA$7=2,$EA$7=3,$EA$7=5),"対象","対象外")</f>
        <v>対象外</v>
      </c>
      <c r="EE15" s="3" t="str">
        <f t="shared" si="13"/>
        <v>対象外</v>
      </c>
      <c r="EF15" s="3" t="str">
        <f t="shared" si="13"/>
        <v>対象外</v>
      </c>
      <c r="EG15" s="3" t="str">
        <f t="shared" si="13"/>
        <v>対象外</v>
      </c>
      <c r="EH15" s="3" t="str">
        <f t="shared" si="13"/>
        <v>対象外</v>
      </c>
      <c r="EI15" s="3" t="str">
        <f t="shared" si="13"/>
        <v>対象外</v>
      </c>
      <c r="EJ15" s="3" t="str">
        <f t="shared" si="13"/>
        <v>対象外</v>
      </c>
      <c r="EK15" s="3" t="str">
        <f t="shared" si="13"/>
        <v>対象外</v>
      </c>
      <c r="EL15" s="3" t="str">
        <f t="shared" si="13"/>
        <v>対象外</v>
      </c>
      <c r="EM15" s="3" t="str">
        <f t="shared" si="13"/>
        <v>対象外</v>
      </c>
      <c r="EN15" s="3" t="str">
        <f t="shared" si="13"/>
        <v>対象外</v>
      </c>
      <c r="EO15" s="3" t="str">
        <f t="shared" si="13"/>
        <v>対象外</v>
      </c>
      <c r="EP15" s="3" t="str">
        <f t="shared" si="13"/>
        <v>対象外</v>
      </c>
      <c r="EQ15" s="3" t="str">
        <f t="shared" si="13"/>
        <v>対象外</v>
      </c>
      <c r="ER15" s="3" t="str">
        <f t="shared" si="13"/>
        <v>対象外</v>
      </c>
      <c r="ES15" s="3" t="str">
        <f t="shared" si="13"/>
        <v>対象外</v>
      </c>
      <c r="ET15" s="3" t="str">
        <f t="shared" si="13"/>
        <v>対象外</v>
      </c>
      <c r="EU15" s="3" t="str">
        <f t="shared" si="13"/>
        <v>対象外</v>
      </c>
      <c r="EV15" s="3" t="str">
        <f t="shared" si="13"/>
        <v>対象外</v>
      </c>
      <c r="EW15" s="3" t="str">
        <f t="shared" si="13"/>
        <v>対象外</v>
      </c>
      <c r="EX15" s="3" t="str">
        <f t="shared" si="13"/>
        <v>対象外</v>
      </c>
      <c r="EY15" s="3" t="str">
        <f t="shared" si="13"/>
        <v>対象外</v>
      </c>
      <c r="EZ15" s="3" t="str">
        <f t="shared" si="13"/>
        <v>対象外</v>
      </c>
      <c r="FA15" s="3" t="str">
        <f t="shared" si="13"/>
        <v>対象外</v>
      </c>
      <c r="FB15" s="3" t="str">
        <f t="shared" si="13"/>
        <v>対象外</v>
      </c>
      <c r="FC15" s="3" t="str">
        <f t="shared" si="13"/>
        <v>対象外</v>
      </c>
      <c r="FD15" s="3" t="str">
        <f t="shared" si="13"/>
        <v>対象外</v>
      </c>
      <c r="FE15" s="3" t="str">
        <f t="shared" si="13"/>
        <v>対象外</v>
      </c>
      <c r="FF15" s="3" t="str">
        <f t="shared" si="13"/>
        <v>対象外</v>
      </c>
      <c r="FG15" s="3" t="str">
        <f t="shared" si="13"/>
        <v>対象外</v>
      </c>
      <c r="FH15" s="3" t="str">
        <f t="shared" si="13"/>
        <v>対象外</v>
      </c>
      <c r="FI15" s="3" t="str">
        <f t="shared" si="13"/>
        <v>対象外</v>
      </c>
      <c r="FJ15" s="3" t="str">
        <f t="shared" si="13"/>
        <v>対象外</v>
      </c>
      <c r="FK15" s="3" t="str">
        <f t="shared" si="13"/>
        <v>対象外</v>
      </c>
      <c r="FL15" s="3" t="str">
        <f t="shared" si="13"/>
        <v>対象外</v>
      </c>
      <c r="FM15" s="3" t="str">
        <f t="shared" si="13"/>
        <v>対象外</v>
      </c>
      <c r="FN15" s="3" t="str">
        <f t="shared" si="13"/>
        <v>対象外</v>
      </c>
      <c r="FO15" s="3" t="str">
        <f t="shared" si="13"/>
        <v>対象外</v>
      </c>
      <c r="FP15" s="3" t="str">
        <f t="shared" si="13"/>
        <v>対象外</v>
      </c>
      <c r="FQ15" s="3" t="str">
        <f t="shared" si="13"/>
        <v>対象外</v>
      </c>
      <c r="FR15" s="3" t="str">
        <f t="shared" si="13"/>
        <v>対象外</v>
      </c>
      <c r="FS15" s="3" t="str">
        <f t="shared" si="13"/>
        <v>対象外</v>
      </c>
      <c r="FT15" s="3" t="str">
        <f t="shared" si="13"/>
        <v>対象外</v>
      </c>
      <c r="FU15" s="3" t="str">
        <f t="shared" si="13"/>
        <v>対象外</v>
      </c>
      <c r="FV15" s="3" t="str">
        <f t="shared" si="13"/>
        <v>対象外</v>
      </c>
      <c r="FW15" s="3" t="str">
        <f t="shared" si="13"/>
        <v>対象外</v>
      </c>
      <c r="FX15" s="3" t="str">
        <f t="shared" si="13"/>
        <v>対象外</v>
      </c>
      <c r="FY15" s="3" t="str">
        <f t="shared" si="13"/>
        <v>対象外</v>
      </c>
      <c r="FZ15" s="3" t="str">
        <f t="shared" si="13"/>
        <v>対象外</v>
      </c>
      <c r="GA15" s="3" t="str">
        <f t="shared" si="13"/>
        <v>対象外</v>
      </c>
      <c r="GB15" s="3" t="str">
        <f t="shared" si="13"/>
        <v>対象外</v>
      </c>
      <c r="GC15" s="3" t="str">
        <f t="shared" si="13"/>
        <v>対象外</v>
      </c>
      <c r="GD15" s="3" t="str">
        <f t="shared" si="13"/>
        <v>対象外</v>
      </c>
      <c r="GE15" s="3" t="str">
        <f t="shared" si="13"/>
        <v>対象外</v>
      </c>
      <c r="GF15" s="3" t="str">
        <f t="shared" si="13"/>
        <v>対象外</v>
      </c>
      <c r="GG15" s="3" t="str">
        <f t="shared" si="13"/>
        <v>対象外</v>
      </c>
      <c r="GH15" s="3" t="str">
        <f t="shared" si="13"/>
        <v>対象外</v>
      </c>
      <c r="GI15" s="3" t="str">
        <f t="shared" si="13"/>
        <v>対象外</v>
      </c>
      <c r="GJ15" s="3" t="str">
        <f t="shared" si="13"/>
        <v>対象外</v>
      </c>
      <c r="GK15" s="3" t="str">
        <f t="shared" si="13"/>
        <v>対象外</v>
      </c>
    </row>
    <row r="16" spans="1:245" s="3" customFormat="1" ht="14.25">
      <c r="A16" s="3" t="s">
        <v>331</v>
      </c>
      <c r="M16" s="3" t="str">
        <f>IF($L$7="○","対象","対象外")</f>
        <v>対象外</v>
      </c>
      <c r="T16" s="3" t="str">
        <f>IF($S$7="○","対象","対象外")</f>
        <v>対象外</v>
      </c>
      <c r="U16" s="3" t="str">
        <f>IF($S$7="○","対象","対象外")</f>
        <v>対象外</v>
      </c>
      <c r="Y16" s="3" t="str">
        <f>IF($X$7="○","対象","対象外")</f>
        <v>対象外</v>
      </c>
      <c r="Z16" s="3" t="str">
        <f>IF(COUNTIF(P7:R7,"○")&gt;=1,"対象","対象外")</f>
        <v>対象外</v>
      </c>
      <c r="AZ16" s="3" t="str">
        <f>IF(SUM(AX7:AY7)&gt;=1,"対象","対象外")</f>
        <v>対象外</v>
      </c>
      <c r="BM16" s="3" t="str">
        <f>IF(BL7="○","対象","対象外")</f>
        <v>対象外</v>
      </c>
      <c r="BT16" s="3" t="str">
        <f>IF(BS7&lt;&gt;"","対象","対象外")</f>
        <v>対象外</v>
      </c>
      <c r="BX16" s="3" t="str">
        <f>IF(BW7="○","対象","対象外")</f>
        <v>対象外</v>
      </c>
      <c r="CH16" s="3" t="str">
        <f>IF(CG7="○","対象","対象外")</f>
        <v>対象外</v>
      </c>
      <c r="CM16" s="3" t="str">
        <f>IF(CL7="○","対象","対象外")</f>
        <v>対象外</v>
      </c>
      <c r="CS16" s="3" t="str">
        <f>IF(CR7="○","対象","対象外")</f>
        <v>対象外</v>
      </c>
      <c r="CY16" s="3" t="str">
        <f>IF(CX7="○","対象","対象外")</f>
        <v>対象外</v>
      </c>
      <c r="DZ16" s="3" t="str">
        <f>IF(DY7="○","対象","対象外")</f>
        <v>対象外</v>
      </c>
      <c r="EB16" s="3" t="str">
        <f>IF(EA7=5,"対象","対象外")</f>
        <v>対象外</v>
      </c>
      <c r="FN16" s="3" t="str">
        <f>IF(SUM($EC$7:$EI$7)&gt;0,"対象","対象外")</f>
        <v>対象外</v>
      </c>
      <c r="FO16" s="3" t="str">
        <f>IF(SUM($EJ$7:$EP$7)&gt;0,"対象","対象外")</f>
        <v>対象外</v>
      </c>
      <c r="FP16" s="3" t="str">
        <f>IF(SUM($EQ$7:$EW$7)&gt;0,"対象","対象外")</f>
        <v>対象外</v>
      </c>
      <c r="FQ16" s="3" t="str">
        <f>IF(SUM($EX$7:$FD$7)&gt;0,"対象","対象外")</f>
        <v>対象外</v>
      </c>
      <c r="FR16" s="3" t="str">
        <f>IF(SUM($FE$7:$FK$7)&gt;0,"対象","対象外")</f>
        <v>対象外</v>
      </c>
      <c r="FS16" s="3" t="str">
        <f>IF(SUM($EC$7:$EI$7)&gt;0,"対象","対象外")</f>
        <v>対象外</v>
      </c>
      <c r="FT16" s="3" t="str">
        <f>IF(SUM($EJ$7:$EP$7)&gt;0,"対象","対象外")</f>
        <v>対象外</v>
      </c>
      <c r="FU16" s="3" t="str">
        <f>IF(SUM($EQ$7:$EW$7)&gt;0,"対象","対象外")</f>
        <v>対象外</v>
      </c>
      <c r="FV16" s="3" t="str">
        <f>IF(SUM($EX$7:$FD$7)&gt;0,"対象","対象外")</f>
        <v>対象外</v>
      </c>
      <c r="FW16" s="3" t="str">
        <f>IF(SUM($FE$7:$FK$7)&gt;0,"対象","対象外")</f>
        <v>対象外</v>
      </c>
      <c r="FZ16" s="3" t="str">
        <f>IF(SUM($EC$7:$EI$7)&gt;0,"対象","対象外")</f>
        <v>対象外</v>
      </c>
      <c r="GA16" s="3" t="str">
        <f>IF(SUM($EJ$7:$EP$7)&gt;0,"対象","対象外")</f>
        <v>対象外</v>
      </c>
      <c r="GB16" s="3" t="str">
        <f>IF(SUM($EQ$7:$EW$7)&gt;0,"対象","対象外")</f>
        <v>対象外</v>
      </c>
      <c r="GC16" s="3" t="str">
        <f>IF(SUM($EX$7:$FD$7)&gt;0,"対象","対象外")</f>
        <v>対象外</v>
      </c>
      <c r="GD16" s="3" t="str">
        <f>IF(SUM($FE$7:$FK$7)&gt;0,"対象","対象外")</f>
        <v>対象外</v>
      </c>
      <c r="GK16" s="3" t="str">
        <f>IF(GJ7="○","対象","対象外")</f>
        <v>対象外</v>
      </c>
      <c r="GM16" s="3" t="str">
        <f>IF(GL7=2,"対象","対象外")</f>
        <v>対象外</v>
      </c>
    </row>
    <row r="17" spans="1:195" s="3" customFormat="1" ht="24.95" customHeight="1">
      <c r="A17" s="47" t="s">
        <v>318</v>
      </c>
      <c r="G17" s="23"/>
      <c r="H17" s="23"/>
      <c r="I17" s="23"/>
      <c r="J17" s="365" t="s">
        <v>303</v>
      </c>
      <c r="K17" s="365"/>
      <c r="L17" s="365"/>
      <c r="M17" s="365"/>
      <c r="N17" s="365"/>
      <c r="O17" s="365"/>
      <c r="P17" s="365"/>
      <c r="Q17" s="365"/>
      <c r="R17" s="365"/>
      <c r="S17" s="365"/>
      <c r="T17" s="365"/>
      <c r="U17" s="365"/>
      <c r="V17" s="365"/>
      <c r="W17" s="365"/>
      <c r="X17" s="365"/>
      <c r="Y17" s="365"/>
      <c r="Z17" s="365"/>
      <c r="AA17" s="365"/>
      <c r="AB17" s="365"/>
      <c r="AC17" s="365"/>
      <c r="AD17" s="365"/>
      <c r="AE17" s="365"/>
      <c r="AF17" s="365"/>
      <c r="AG17" s="365"/>
      <c r="AH17" s="365"/>
      <c r="AI17" s="365"/>
      <c r="AJ17" s="365"/>
      <c r="AK17" s="365"/>
      <c r="AL17" s="365"/>
      <c r="AM17" s="365"/>
      <c r="AN17" s="365"/>
      <c r="AO17" s="365"/>
      <c r="AP17" s="365"/>
      <c r="AQ17" s="365"/>
      <c r="AR17" s="365"/>
      <c r="AS17" s="365"/>
      <c r="AT17" s="365"/>
      <c r="AU17" s="365"/>
      <c r="AV17" s="365"/>
      <c r="AW17" s="365"/>
      <c r="AX17" s="365"/>
      <c r="AY17" s="365"/>
      <c r="AZ17" s="365"/>
      <c r="BA17" s="365"/>
      <c r="BB17" s="365"/>
      <c r="BC17" s="365"/>
      <c r="BD17" s="365"/>
      <c r="BE17" s="365"/>
      <c r="BF17" s="365"/>
      <c r="BG17" s="365"/>
      <c r="BH17" s="365"/>
      <c r="BI17" s="365"/>
      <c r="BJ17" s="365"/>
      <c r="BK17" s="365"/>
      <c r="BL17" s="365"/>
      <c r="BM17" s="365"/>
      <c r="BN17" s="365"/>
      <c r="BO17" s="365"/>
      <c r="BP17" s="365"/>
      <c r="BQ17" s="365"/>
      <c r="BR17" s="365"/>
      <c r="BS17" s="365"/>
      <c r="BT17" s="365"/>
      <c r="BU17" s="365"/>
      <c r="BV17" s="365"/>
      <c r="BW17" s="365"/>
      <c r="BX17" s="365"/>
      <c r="BY17" s="365"/>
      <c r="BZ17" s="365"/>
      <c r="CA17" s="365"/>
      <c r="CB17" s="365"/>
      <c r="CC17" s="365"/>
      <c r="CD17" s="365"/>
      <c r="CE17" s="365"/>
      <c r="CF17" s="365"/>
      <c r="CG17" s="365"/>
      <c r="CH17" s="365"/>
      <c r="CI17" s="365"/>
      <c r="CJ17" s="365"/>
      <c r="CK17" s="365"/>
      <c r="CL17" s="365"/>
      <c r="CM17" s="365"/>
      <c r="CN17" s="365"/>
      <c r="CO17" s="365"/>
      <c r="CP17" s="365"/>
      <c r="CQ17" s="365"/>
      <c r="CR17" s="365"/>
      <c r="CS17" s="365"/>
      <c r="CT17" s="365"/>
      <c r="CU17" s="365"/>
      <c r="CV17" s="365"/>
      <c r="CW17" s="365"/>
      <c r="CX17" s="365"/>
      <c r="CY17" s="365"/>
      <c r="CZ17" s="365"/>
      <c r="DA17" s="365"/>
      <c r="DB17" s="365"/>
      <c r="DC17" s="365"/>
      <c r="DD17" s="365"/>
      <c r="DE17" s="365"/>
      <c r="DF17" s="365"/>
      <c r="DG17" s="365"/>
      <c r="DH17" s="365"/>
      <c r="DI17" s="365"/>
      <c r="DJ17" s="365"/>
      <c r="DK17" s="365"/>
      <c r="DL17" s="365"/>
      <c r="DM17" s="365"/>
      <c r="DN17" s="365"/>
      <c r="DO17" s="365"/>
      <c r="DP17" s="365"/>
      <c r="DQ17" s="365"/>
      <c r="DR17" s="365"/>
      <c r="DS17" s="365"/>
      <c r="DT17" s="365"/>
      <c r="DU17" s="365"/>
      <c r="DV17" s="365"/>
      <c r="DW17" s="365"/>
      <c r="DX17" s="365"/>
      <c r="DY17" s="365"/>
      <c r="DZ17" s="365"/>
      <c r="EA17" s="365"/>
      <c r="EB17" s="365"/>
      <c r="EC17" s="365"/>
      <c r="ED17" s="365"/>
      <c r="EE17" s="365"/>
      <c r="EF17" s="365"/>
      <c r="EG17" s="365"/>
      <c r="EH17" s="365"/>
      <c r="EI17" s="365"/>
      <c r="EJ17" s="365"/>
      <c r="EK17" s="365"/>
      <c r="EL17" s="365"/>
      <c r="EM17" s="365"/>
      <c r="EN17" s="365"/>
      <c r="EO17" s="365"/>
      <c r="EP17" s="365"/>
      <c r="EQ17" s="365"/>
      <c r="ER17" s="365"/>
      <c r="ES17" s="365"/>
      <c r="ET17" s="365"/>
      <c r="EU17" s="365"/>
      <c r="EV17" s="365"/>
      <c r="EW17" s="365"/>
      <c r="EX17" s="365"/>
      <c r="EY17" s="365"/>
      <c r="EZ17" s="365"/>
      <c r="FA17" s="365"/>
      <c r="FB17" s="365"/>
      <c r="FC17" s="365"/>
      <c r="FD17" s="365"/>
      <c r="FE17" s="365"/>
      <c r="FF17" s="365"/>
      <c r="FG17" s="365"/>
      <c r="FH17" s="365"/>
      <c r="FI17" s="365"/>
      <c r="FJ17" s="365"/>
      <c r="FK17" s="365"/>
      <c r="FL17" s="365"/>
      <c r="FM17" s="365"/>
      <c r="FN17" s="365"/>
      <c r="FO17" s="365"/>
      <c r="FP17" s="365"/>
      <c r="FQ17" s="365"/>
      <c r="FR17" s="365"/>
      <c r="FS17" s="365"/>
      <c r="FT17" s="365"/>
      <c r="FU17" s="365"/>
      <c r="FV17" s="365"/>
      <c r="FW17" s="365"/>
      <c r="FX17" s="365"/>
      <c r="FY17" s="365"/>
      <c r="FZ17" s="365"/>
      <c r="GA17" s="365"/>
      <c r="GB17" s="365"/>
      <c r="GC17" s="365"/>
      <c r="GD17" s="365"/>
      <c r="GE17" s="365"/>
      <c r="GF17" s="365"/>
      <c r="GG17" s="365"/>
      <c r="GH17" s="365"/>
      <c r="GI17" s="365"/>
      <c r="GJ17" s="365"/>
      <c r="GK17" s="365"/>
    </row>
    <row r="18" spans="1:195" s="3" customFormat="1" ht="24.95" customHeight="1">
      <c r="A18" s="47" t="s">
        <v>319</v>
      </c>
      <c r="G18" s="23"/>
      <c r="H18" s="23"/>
      <c r="I18" s="23"/>
      <c r="P18" s="366" t="s">
        <v>376</v>
      </c>
      <c r="Q18" s="366"/>
      <c r="R18" s="366"/>
      <c r="S18" s="366"/>
      <c r="T18" s="366"/>
      <c r="U18" s="366"/>
      <c r="V18" s="366"/>
      <c r="W18" s="366"/>
      <c r="X18" s="366"/>
      <c r="Y18" s="366"/>
      <c r="Z18" s="366"/>
      <c r="AA18" s="366"/>
      <c r="AB18" s="366"/>
      <c r="AC18" s="366"/>
      <c r="AD18" s="366"/>
      <c r="AE18" s="366"/>
      <c r="AF18" s="366"/>
      <c r="AG18" s="366"/>
      <c r="AH18" s="366"/>
      <c r="AI18" s="366"/>
      <c r="AJ18" s="366"/>
      <c r="AK18" s="366"/>
      <c r="AL18" s="366"/>
      <c r="AM18" s="366"/>
      <c r="AN18" s="366"/>
      <c r="AO18" s="366"/>
      <c r="AP18" s="366"/>
      <c r="AQ18" s="366"/>
      <c r="AR18" s="366"/>
      <c r="AS18" s="366"/>
      <c r="AT18" s="366"/>
      <c r="AU18" s="366"/>
      <c r="AV18" s="366"/>
      <c r="AW18" s="366"/>
      <c r="AX18" s="366"/>
      <c r="AY18" s="366"/>
      <c r="AZ18" s="366"/>
      <c r="BA18" s="366"/>
      <c r="BB18" s="366"/>
      <c r="BC18" s="366"/>
      <c r="BD18" s="366"/>
      <c r="BE18" s="366"/>
      <c r="BF18" s="366"/>
      <c r="BG18" s="366"/>
      <c r="BH18" s="366"/>
      <c r="BI18" s="366"/>
      <c r="BJ18" s="366"/>
      <c r="BK18" s="366"/>
      <c r="BL18" s="366"/>
      <c r="BM18" s="366"/>
      <c r="BN18" s="366"/>
      <c r="BO18" s="366"/>
      <c r="BP18" s="366"/>
      <c r="BQ18" s="366"/>
      <c r="BR18" s="366"/>
      <c r="BS18" s="366"/>
      <c r="BT18" s="366"/>
      <c r="BU18" s="366"/>
      <c r="BV18" s="366"/>
      <c r="BW18" s="366"/>
      <c r="BX18" s="366"/>
      <c r="BY18" s="366"/>
      <c r="BZ18" s="366"/>
      <c r="CA18" s="366"/>
      <c r="CB18" s="366"/>
      <c r="CC18" s="366"/>
      <c r="CD18" s="366"/>
      <c r="CE18" s="366"/>
      <c r="CF18" s="366"/>
      <c r="CG18" s="366"/>
      <c r="CH18" s="366"/>
      <c r="CI18" s="366"/>
      <c r="CJ18" s="366"/>
      <c r="CK18" s="366"/>
      <c r="CL18" s="366"/>
      <c r="CM18" s="366"/>
      <c r="CN18" s="366"/>
      <c r="CO18" s="366"/>
      <c r="CP18" s="366"/>
      <c r="CQ18" s="366"/>
      <c r="CR18" s="366"/>
      <c r="CS18" s="366"/>
      <c r="CT18" s="366"/>
      <c r="CU18" s="366"/>
      <c r="CV18" s="366"/>
      <c r="CW18" s="366"/>
      <c r="CX18" s="366"/>
      <c r="CY18" s="366"/>
      <c r="CZ18" s="366"/>
      <c r="DA18" s="366"/>
      <c r="DB18" s="366"/>
      <c r="DC18" s="366"/>
      <c r="DD18" s="366"/>
      <c r="DE18" s="366"/>
      <c r="DF18" s="366"/>
      <c r="DG18" s="366"/>
      <c r="DH18" s="366"/>
      <c r="DI18" s="366"/>
      <c r="DJ18" s="366"/>
      <c r="DK18" s="366"/>
      <c r="DL18" s="366"/>
      <c r="DM18" s="366"/>
      <c r="DN18" s="366"/>
      <c r="DO18" s="366"/>
      <c r="DP18" s="366"/>
      <c r="DQ18" s="366"/>
      <c r="DR18" s="366"/>
      <c r="DS18" s="366"/>
      <c r="DT18" s="366"/>
      <c r="DU18" s="366"/>
      <c r="DV18" s="366"/>
      <c r="DW18" s="366"/>
      <c r="DX18" s="366"/>
      <c r="DY18" s="366"/>
      <c r="DZ18" s="366"/>
      <c r="EA18" s="366"/>
      <c r="EB18" s="366"/>
      <c r="EC18" s="366"/>
      <c r="ED18" s="366"/>
      <c r="EE18" s="366"/>
      <c r="EF18" s="366"/>
      <c r="EG18" s="366"/>
      <c r="EH18" s="366"/>
      <c r="EI18" s="366"/>
      <c r="EJ18" s="366"/>
      <c r="EK18" s="366"/>
      <c r="EL18" s="366"/>
      <c r="EM18" s="366"/>
      <c r="EN18" s="366"/>
      <c r="EO18" s="366"/>
      <c r="EP18" s="366"/>
      <c r="EQ18" s="366"/>
      <c r="ER18" s="366"/>
      <c r="ES18" s="366"/>
      <c r="ET18" s="366"/>
      <c r="EU18" s="366"/>
      <c r="EV18" s="366"/>
      <c r="EW18" s="366"/>
      <c r="EX18" s="366"/>
      <c r="EY18" s="366"/>
      <c r="EZ18" s="366"/>
      <c r="FA18" s="366"/>
      <c r="FB18" s="366"/>
      <c r="FC18" s="366"/>
      <c r="FD18" s="366"/>
      <c r="FE18" s="366"/>
      <c r="FF18" s="366"/>
      <c r="FG18" s="366"/>
      <c r="FH18" s="366"/>
      <c r="FI18" s="366"/>
      <c r="FJ18" s="366"/>
      <c r="FK18" s="366"/>
      <c r="FL18" s="366"/>
      <c r="FM18" s="366"/>
      <c r="FN18" s="366"/>
      <c r="FO18" s="366"/>
      <c r="FP18" s="366"/>
      <c r="FQ18" s="366"/>
      <c r="FR18" s="366"/>
      <c r="FS18" s="366"/>
      <c r="FT18" s="366"/>
      <c r="FU18" s="366"/>
      <c r="FV18" s="366"/>
      <c r="FW18" s="366"/>
      <c r="FX18" s="366"/>
      <c r="FY18" s="366"/>
      <c r="FZ18" s="366"/>
      <c r="GA18" s="366"/>
      <c r="GB18" s="366"/>
      <c r="GC18" s="366"/>
      <c r="GD18" s="366"/>
      <c r="GE18" s="366"/>
      <c r="GF18" s="366"/>
      <c r="GG18" s="366"/>
      <c r="GH18" s="366"/>
      <c r="GI18" s="366"/>
      <c r="GJ18" s="366"/>
      <c r="GK18" s="366"/>
    </row>
    <row r="19" spans="1:195" s="3" customFormat="1" ht="33.6" customHeight="1">
      <c r="A19" s="47" t="s">
        <v>320</v>
      </c>
      <c r="G19" s="23"/>
      <c r="H19" s="23"/>
      <c r="I19" s="23"/>
      <c r="BY19" s="365" t="s">
        <v>317</v>
      </c>
      <c r="BZ19" s="365"/>
      <c r="CA19" s="365"/>
      <c r="CB19" s="365"/>
      <c r="CC19" s="365"/>
      <c r="CD19" s="365"/>
      <c r="CE19" s="365"/>
      <c r="CF19" s="365"/>
      <c r="CG19" s="365"/>
      <c r="CH19" s="365"/>
      <c r="CI19" s="365"/>
      <c r="CJ19" s="365"/>
      <c r="CK19" s="365"/>
      <c r="CL19" s="365"/>
      <c r="CM19" s="365"/>
      <c r="DB19" s="365" t="s">
        <v>325</v>
      </c>
      <c r="DC19" s="365"/>
      <c r="DD19" s="365"/>
      <c r="DE19" s="365"/>
      <c r="DF19" s="365"/>
      <c r="DG19" s="365"/>
      <c r="DH19" s="365"/>
      <c r="DI19" s="365"/>
      <c r="DJ19" s="365"/>
      <c r="DK19" s="365"/>
      <c r="DL19" s="365"/>
      <c r="DM19" s="365"/>
      <c r="DN19" s="365"/>
      <c r="DO19" s="365"/>
      <c r="DP19" s="365"/>
      <c r="DQ19" s="365"/>
      <c r="DR19" s="365"/>
      <c r="DS19" s="365"/>
      <c r="DT19" s="365"/>
      <c r="DU19" s="365"/>
      <c r="DV19" s="365"/>
      <c r="DW19" s="365"/>
      <c r="DX19" s="365"/>
      <c r="DY19" s="365"/>
      <c r="DZ19" s="365"/>
      <c r="EC19" s="365" t="s">
        <v>415</v>
      </c>
      <c r="ED19" s="365"/>
      <c r="EE19" s="365"/>
      <c r="EF19" s="365"/>
      <c r="EG19" s="365"/>
      <c r="EH19" s="365"/>
      <c r="EI19" s="365"/>
      <c r="EJ19" s="365"/>
      <c r="EK19" s="365"/>
      <c r="EL19" s="365"/>
      <c r="EM19" s="365"/>
      <c r="EN19" s="365"/>
      <c r="EO19" s="365"/>
      <c r="EP19" s="365"/>
      <c r="EQ19" s="365"/>
      <c r="ER19" s="365"/>
      <c r="ES19" s="365"/>
      <c r="ET19" s="365"/>
      <c r="EU19" s="365"/>
      <c r="EV19" s="365"/>
      <c r="EW19" s="365"/>
      <c r="EX19" s="365"/>
      <c r="EY19" s="365"/>
      <c r="EZ19" s="365"/>
      <c r="FA19" s="365"/>
      <c r="FB19" s="365"/>
      <c r="FC19" s="365"/>
      <c r="FD19" s="365"/>
      <c r="FE19" s="365"/>
      <c r="FF19" s="365"/>
      <c r="FG19" s="365"/>
      <c r="FH19" s="365"/>
      <c r="FI19" s="365"/>
      <c r="FJ19" s="365"/>
      <c r="FK19" s="365"/>
      <c r="FL19" s="365"/>
      <c r="FM19" s="365"/>
      <c r="FN19" s="365"/>
      <c r="FO19" s="365"/>
      <c r="FP19" s="365"/>
      <c r="FQ19" s="365"/>
      <c r="FR19" s="365"/>
      <c r="FS19" s="365"/>
      <c r="FT19" s="365"/>
      <c r="FU19" s="365"/>
      <c r="FV19" s="365"/>
      <c r="FW19" s="365"/>
      <c r="FX19" s="365"/>
      <c r="FY19" s="365"/>
      <c r="FZ19" s="365"/>
      <c r="GA19" s="365"/>
      <c r="GB19" s="365"/>
      <c r="GC19" s="365"/>
      <c r="GD19" s="365"/>
      <c r="GE19" s="365"/>
      <c r="GF19" s="365"/>
      <c r="GG19" s="365"/>
      <c r="GH19" s="365"/>
      <c r="GI19" s="365"/>
      <c r="GJ19" s="365"/>
      <c r="GK19" s="365"/>
    </row>
    <row r="20" spans="1:195" s="2" customFormat="1" ht="42.75">
      <c r="A20" s="47" t="s">
        <v>321</v>
      </c>
      <c r="G20" s="24"/>
      <c r="H20" s="24"/>
      <c r="I20" s="24"/>
      <c r="M20" s="47" t="s">
        <v>304</v>
      </c>
      <c r="T20" s="48" t="s">
        <v>310</v>
      </c>
      <c r="U20" s="49" t="s">
        <v>310</v>
      </c>
      <c r="Y20" s="47" t="s">
        <v>311</v>
      </c>
      <c r="Z20" s="47" t="s">
        <v>322</v>
      </c>
      <c r="AP20" s="33"/>
      <c r="AZ20" s="47" t="s">
        <v>313</v>
      </c>
      <c r="BM20" s="47" t="s">
        <v>314</v>
      </c>
      <c r="BO20" s="34"/>
      <c r="BT20" s="47" t="s">
        <v>315</v>
      </c>
      <c r="BX20" s="47" t="s">
        <v>316</v>
      </c>
      <c r="CH20" s="50" t="s">
        <v>378</v>
      </c>
      <c r="CI20" s="3"/>
      <c r="CM20" s="50" t="s">
        <v>377</v>
      </c>
      <c r="CS20" s="50" t="s">
        <v>323</v>
      </c>
      <c r="CY20" s="50" t="s">
        <v>324</v>
      </c>
      <c r="DZ20" s="50" t="s">
        <v>326</v>
      </c>
      <c r="EB20" s="50" t="s">
        <v>327</v>
      </c>
      <c r="FN20" s="50" t="s">
        <v>379</v>
      </c>
      <c r="FO20" s="50" t="s">
        <v>380</v>
      </c>
      <c r="FP20" s="50" t="s">
        <v>381</v>
      </c>
      <c r="FQ20" s="50" t="s">
        <v>382</v>
      </c>
      <c r="FR20" s="50" t="s">
        <v>383</v>
      </c>
      <c r="FS20" s="50" t="s">
        <v>379</v>
      </c>
      <c r="FT20" s="50" t="s">
        <v>380</v>
      </c>
      <c r="FU20" s="50" t="s">
        <v>381</v>
      </c>
      <c r="FV20" s="50" t="s">
        <v>382</v>
      </c>
      <c r="FW20" s="50" t="s">
        <v>383</v>
      </c>
      <c r="FZ20" s="50" t="s">
        <v>379</v>
      </c>
      <c r="GA20" s="50" t="s">
        <v>380</v>
      </c>
      <c r="GB20" s="50" t="s">
        <v>381</v>
      </c>
      <c r="GC20" s="50" t="s">
        <v>382</v>
      </c>
      <c r="GD20" s="50" t="s">
        <v>383</v>
      </c>
      <c r="GK20" s="50" t="s">
        <v>384</v>
      </c>
      <c r="GM20" s="50" t="s">
        <v>333</v>
      </c>
    </row>
    <row r="21" spans="1:195" s="8" customFormat="1">
      <c r="A21" s="2"/>
      <c r="G21" s="25"/>
      <c r="H21" s="25"/>
      <c r="I21" s="25"/>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row>
    <row r="22" spans="1:195">
      <c r="G22" s="26"/>
      <c r="H22" s="26"/>
      <c r="I22" s="26"/>
    </row>
  </sheetData>
  <mergeCells count="5">
    <mergeCell ref="J17:GK17"/>
    <mergeCell ref="P18:GK18"/>
    <mergeCell ref="BY19:CM19"/>
    <mergeCell ref="DB19:DZ19"/>
    <mergeCell ref="EC19:GK19"/>
  </mergeCells>
  <phoneticPr fontId="2"/>
  <conditionalFormatting sqref="DV3:DY3">
    <cfRule type="cellIs" dxfId="0" priority="2" operator="equal">
      <formula>"NG"</formula>
    </cfRule>
  </conditionalFormatting>
  <pageMargins left="0.7" right="0.7" top="0.75" bottom="0.75" header="0.3" footer="0.3"/>
  <pageSetup paperSize="9" orientation="portrait" r:id="rId1"/>
</worksheet>
</file>

<file path=docMetadata/LabelInfo.xml><?xml version="1.0" encoding="utf-8"?>
<clbl:labelList xmlns:clbl="http://schemas.microsoft.com/office/2020/mipLabelMetadata">
  <clbl:label id="{4eb78b00-fe20-43c1-9144-a35b64c10272}" enabled="0" method="" siteId="{4eb78b00-fe20-43c1-9144-a35b64c1027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基本情報</vt:lpstr>
      <vt:lpstr>【解体・撤去全般】（問1‐1～1‐15）</vt:lpstr>
      <vt:lpstr>【解体・撤去後の保管】（問2‐1～2‐3）</vt:lpstr>
      <vt:lpstr>【収集・運搬】（問3‐1～3‐5）</vt:lpstr>
      <vt:lpstr>【今後の受託予定】（問4）</vt:lpstr>
      <vt:lpstr>チェックシート </vt:lpstr>
      <vt:lpstr>集計シート</vt:lpstr>
      <vt:lpstr>'【解体・撤去後の保管】（問2‐1～2‐3）'!Print_Area</vt:lpstr>
      <vt:lpstr>'【解体・撤去全般】（問1‐1～1‐15）'!Print_Area</vt:lpstr>
      <vt:lpstr>'【今後の受託予定】（問4）'!Print_Area</vt:lpstr>
      <vt:lpstr>'【収集・運搬】（問3‐1～3‐5）'!Print_Area</vt:lpstr>
      <vt:lpstr>基本情報!Print_Area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2026-07-24T01:08:41Z</dcterms:created>
  <dcterms:modified xsi:type="dcterms:W3CDTF">2026-07-24T01:47:28Z</dcterms:modified>
</cp:coreProperties>
</file>