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38D47E89-214B-405C-9145-3B99B7CD722F}" xr6:coauthVersionLast="47" xr6:coauthVersionMax="47" xr10:uidLastSave="{00000000-0000-0000-0000-000000000000}"/>
  <workbookProtection workbookAlgorithmName="SHA-512" workbookHashValue="4z4nHcA3aZie2r43UuoRmeW4D3x3lwdoVGPS/bfVQBYKggLb7ovBYQzo0nxi9hTpraNcOPq3t0g+eFZ2LkrXxA==" workbookSaltValue="zqbtRcotvdbQCOLioXvN+Q==" workbookSpinCount="100000" lockStructure="1"/>
  <bookViews>
    <workbookView xWindow="-38510" yWindow="-11090" windowWidth="38620" windowHeight="21100" xr2:uid="{88203488-1168-4DBC-97A2-0920AFCD557B}"/>
  </bookViews>
  <sheets>
    <sheet name="基本情報" sheetId="26" r:id="rId1"/>
    <sheet name="（問1～問3）" sheetId="21" r:id="rId2"/>
    <sheet name="（問4）" sheetId="22" r:id="rId3"/>
    <sheet name="（問5～7）" sheetId="23" r:id="rId4"/>
    <sheet name="チェックシート " sheetId="25" r:id="rId5"/>
    <sheet name="集計シート" sheetId="24" state="hidden" r:id="rId6"/>
  </sheets>
  <definedNames>
    <definedName name="_xlnm._FilterDatabase" localSheetId="4" hidden="1">'チェックシート '!$B$4:$F$14</definedName>
    <definedName name="_xlnm.Print_Area" localSheetId="1">'（問1～問3）'!$A$1:$O$44</definedName>
    <definedName name="_xlnm.Print_Area" localSheetId="2">'（問4）'!$A$1:$P$4</definedName>
    <definedName name="_xlnm.Print_Area" localSheetId="3">'（問5～7）'!$A$1:$O$58</definedName>
    <definedName name="_xlnm.Print_Area" localSheetId="0">基本情報!$A$1:$G$45</definedName>
    <definedName name="都道府県">#REF!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U6" i="24" l="1"/>
  <c r="BT6" i="24"/>
  <c r="R4" i="23"/>
  <c r="J6" i="24"/>
  <c r="J8" i="24" s="1"/>
  <c r="I6" i="24"/>
  <c r="I8" i="24" s="1"/>
  <c r="H6" i="24"/>
  <c r="H8" i="24" s="1"/>
  <c r="B6" i="24"/>
  <c r="B8" i="24" s="1"/>
  <c r="C6" i="24"/>
  <c r="C8" i="24" s="1"/>
  <c r="D6" i="24"/>
  <c r="D8" i="24" s="1"/>
  <c r="E6" i="24"/>
  <c r="E8" i="24" s="1"/>
  <c r="F6" i="24"/>
  <c r="F8" i="24" s="1"/>
  <c r="G6" i="24"/>
  <c r="G8" i="24" s="1"/>
  <c r="K6" i="24"/>
  <c r="K8" i="24"/>
  <c r="CC6" i="24"/>
  <c r="CC8" i="24" s="1"/>
  <c r="CE6" i="24"/>
  <c r="CE8" i="24" s="1"/>
  <c r="CG6" i="24"/>
  <c r="CG8" i="24" s="1"/>
  <c r="CI6" i="24"/>
  <c r="CI8" i="24" s="1"/>
  <c r="CK6" i="24"/>
  <c r="CK8" i="24" s="1"/>
  <c r="CM6" i="24"/>
  <c r="CM8" i="24" s="1"/>
  <c r="CO6" i="24"/>
  <c r="CO8" i="24" s="1"/>
  <c r="CQ6" i="24"/>
  <c r="CQ8" i="24" s="1"/>
  <c r="CS6" i="24"/>
  <c r="CS8" i="24" s="1"/>
  <c r="CU6" i="24"/>
  <c r="CU8" i="24" s="1"/>
  <c r="AG6" i="24"/>
  <c r="Y17" i="22"/>
  <c r="Z10" i="22"/>
  <c r="Z9" i="22"/>
  <c r="Y10" i="22"/>
  <c r="Y9" i="22"/>
  <c r="M19" i="26" l="1"/>
  <c r="H19" i="26" s="1"/>
  <c r="M17" i="26"/>
  <c r="H17" i="26" s="1"/>
  <c r="M15" i="26"/>
  <c r="H15" i="26" s="1"/>
  <c r="M13" i="26"/>
  <c r="H13" i="26" s="1"/>
  <c r="M11" i="26"/>
  <c r="H11" i="26" s="1"/>
  <c r="M9" i="26"/>
  <c r="H9" i="26" s="1"/>
  <c r="M7" i="26"/>
  <c r="H7" i="26" s="1"/>
  <c r="N18" i="26"/>
  <c r="N17" i="26"/>
  <c r="N10" i="26"/>
  <c r="N9" i="26"/>
  <c r="E5" i="25" l="1"/>
  <c r="D5" i="25" s="1"/>
  <c r="E14" i="25"/>
  <c r="CT6" i="24" s="1"/>
  <c r="CT8" i="24" s="1"/>
  <c r="CB6" i="24" l="1"/>
  <c r="CB8" i="24" s="1"/>
  <c r="T20" i="23"/>
  <c r="P20" i="23" s="1"/>
  <c r="T9" i="23"/>
  <c r="P9" i="23" s="1"/>
  <c r="E12" i="25" s="1"/>
  <c r="CP6" i="24" s="1"/>
  <c r="CP8" i="24" s="1"/>
  <c r="R36" i="23"/>
  <c r="R20" i="23"/>
  <c r="R36" i="21"/>
  <c r="R31" i="21"/>
  <c r="R24" i="21"/>
  <c r="R22" i="21"/>
  <c r="R18" i="21"/>
  <c r="T25" i="21"/>
  <c r="P25" i="21" s="1"/>
  <c r="T24" i="21"/>
  <c r="P24" i="21" s="1"/>
  <c r="D12" i="25" l="1"/>
  <c r="D14" i="25"/>
  <c r="T26" i="23"/>
  <c r="P26" i="23" s="1"/>
  <c r="E13" i="25" s="1"/>
  <c r="T36" i="23"/>
  <c r="P36" i="23" s="1"/>
  <c r="U10" i="22"/>
  <c r="U9" i="22"/>
  <c r="U17" i="22"/>
  <c r="Z17" i="22"/>
  <c r="Z18" i="22"/>
  <c r="Y18" i="22"/>
  <c r="U18" i="22" s="1"/>
  <c r="T36" i="21"/>
  <c r="P36" i="21" s="1"/>
  <c r="T41" i="21"/>
  <c r="P41" i="21" s="1"/>
  <c r="T43" i="21"/>
  <c r="P43" i="21" s="1"/>
  <c r="T40" i="21"/>
  <c r="P40" i="21" s="1"/>
  <c r="T42" i="21"/>
  <c r="P42" i="21" s="1"/>
  <c r="T39" i="21"/>
  <c r="P39" i="21" s="1"/>
  <c r="T31" i="21"/>
  <c r="P31" i="21" s="1"/>
  <c r="T22" i="21"/>
  <c r="P22" i="21" s="1"/>
  <c r="E8" i="25" s="1"/>
  <c r="T18" i="21"/>
  <c r="P18" i="21" s="1"/>
  <c r="T12" i="21"/>
  <c r="P12" i="21" s="1"/>
  <c r="T6" i="21"/>
  <c r="P6" i="21" s="1"/>
  <c r="E6" i="25" s="1"/>
  <c r="CD6" i="24" s="1"/>
  <c r="CD8" i="24" s="1"/>
  <c r="T7" i="21"/>
  <c r="P7" i="21" s="1"/>
  <c r="E7" i="25" l="1"/>
  <c r="D7" i="25" s="1"/>
  <c r="D6" i="25"/>
  <c r="D13" i="25"/>
  <c r="CR6" i="24"/>
  <c r="CR8" i="24" s="1"/>
  <c r="D8" i="25"/>
  <c r="CH6" i="24"/>
  <c r="CH8" i="24" s="1"/>
  <c r="E11" i="25"/>
  <c r="E10" i="25"/>
  <c r="E9" i="25"/>
  <c r="CA6" i="24"/>
  <c r="CA8" i="24" s="1"/>
  <c r="BZ6" i="24"/>
  <c r="BZ8" i="24" s="1"/>
  <c r="BY6" i="24"/>
  <c r="BY8" i="24" s="1"/>
  <c r="BX6" i="24"/>
  <c r="BX8" i="24" s="1"/>
  <c r="BW6" i="24"/>
  <c r="BW8" i="24" s="1"/>
  <c r="BV6" i="24"/>
  <c r="BV8" i="24" s="1"/>
  <c r="CF6" i="24" l="1"/>
  <c r="CF8" i="24" s="1"/>
  <c r="D11" i="25"/>
  <c r="CN6" i="24"/>
  <c r="CN8" i="24" s="1"/>
  <c r="D10" i="25"/>
  <c r="CL6" i="24"/>
  <c r="CL8" i="24" s="1"/>
  <c r="D9" i="25"/>
  <c r="CJ6" i="24"/>
  <c r="CJ8" i="24" s="1"/>
  <c r="BS6" i="24"/>
  <c r="BR6" i="24"/>
  <c r="BQ6" i="24"/>
  <c r="BR12" i="24" s="1"/>
  <c r="BT12" i="24" l="1"/>
  <c r="BT8" i="24" s="1"/>
  <c r="BS8" i="24"/>
  <c r="BP6" i="24"/>
  <c r="BO6" i="24"/>
  <c r="BL6" i="24"/>
  <c r="BM6" i="24"/>
  <c r="BN6" i="24"/>
  <c r="BJ6" i="24"/>
  <c r="BK6" i="24"/>
  <c r="BI6" i="24"/>
  <c r="BH6" i="24"/>
  <c r="BG6" i="24" l="1"/>
  <c r="BG8" i="24" s="1"/>
  <c r="BF6" i="24"/>
  <c r="BF8" i="24" s="1"/>
  <c r="BE6" i="24"/>
  <c r="BE8" i="24" s="1"/>
  <c r="BD6" i="24"/>
  <c r="BD8" i="24" s="1"/>
  <c r="BC6" i="24"/>
  <c r="BC8" i="24" s="1"/>
  <c r="BB6" i="24"/>
  <c r="BB8" i="24" s="1"/>
  <c r="BA6" i="24"/>
  <c r="BA8" i="24" s="1"/>
  <c r="AZ6" i="24"/>
  <c r="AY6" i="24"/>
  <c r="AX6" i="24"/>
  <c r="AX8" i="24" s="1"/>
  <c r="AW6" i="24"/>
  <c r="AW8" i="24" s="1"/>
  <c r="AV6" i="24"/>
  <c r="AV8" i="24" s="1"/>
  <c r="AU6" i="24"/>
  <c r="AU8" i="24" s="1"/>
  <c r="AT6" i="24"/>
  <c r="AT8" i="24" s="1"/>
  <c r="AS6" i="24"/>
  <c r="AS8" i="24" s="1"/>
  <c r="AR6" i="24"/>
  <c r="AR8" i="24" s="1"/>
  <c r="AQ6" i="24"/>
  <c r="AQ8" i="24" s="1"/>
  <c r="AP6" i="24"/>
  <c r="AP8" i="24" s="1"/>
  <c r="AO6" i="24"/>
  <c r="AO8" i="24" s="1"/>
  <c r="AN6" i="24"/>
  <c r="AN8" i="24" s="1"/>
  <c r="AM6" i="24"/>
  <c r="AM8" i="24" s="1"/>
  <c r="AL6" i="24"/>
  <c r="AL8" i="24" s="1"/>
  <c r="AK6" i="24"/>
  <c r="AK8" i="24" s="1"/>
  <c r="AJ6" i="24"/>
  <c r="AJ8" i="24" s="1"/>
  <c r="AI6" i="24"/>
  <c r="AI8" i="24" s="1"/>
  <c r="AH6" i="24"/>
  <c r="AH8" i="24" s="1"/>
  <c r="AF6" i="24"/>
  <c r="AE6" i="24"/>
  <c r="AE8" i="24" s="1"/>
  <c r="AD6" i="24"/>
  <c r="AD8" i="24" s="1"/>
  <c r="AC6" i="24"/>
  <c r="AC8" i="24" s="1"/>
  <c r="AB6" i="24"/>
  <c r="AB8" i="24" s="1"/>
  <c r="AA6" i="24"/>
  <c r="AA8" i="24" s="1"/>
  <c r="Z6" i="24"/>
  <c r="Z8" i="24" s="1"/>
  <c r="Y6" i="24"/>
  <c r="X6" i="24"/>
  <c r="W6" i="24"/>
  <c r="V6" i="24"/>
  <c r="U6" i="24"/>
  <c r="T6" i="24"/>
  <c r="S6" i="24"/>
  <c r="R6" i="24"/>
  <c r="R8" i="24" s="1"/>
  <c r="N6" i="24"/>
  <c r="M6" i="24"/>
  <c r="M8" i="24" s="1"/>
  <c r="AZ8" i="24" l="1"/>
  <c r="AY12" i="24"/>
  <c r="AF8" i="24"/>
  <c r="AG12" i="24"/>
  <c r="AG8" i="24" s="1"/>
  <c r="AY8" i="24"/>
  <c r="BL10" i="24"/>
  <c r="BL8" i="24" s="1"/>
  <c r="Q10" i="24"/>
  <c r="BM10" i="24"/>
  <c r="BM8" i="24" s="1"/>
  <c r="N12" i="24"/>
  <c r="N8" i="24" s="1"/>
  <c r="BN10" i="24"/>
  <c r="BN8" i="24" s="1"/>
  <c r="BQ10" i="24"/>
  <c r="BQ8" i="24" s="1"/>
  <c r="P10" i="24"/>
  <c r="BO10" i="24"/>
  <c r="BO8" i="24" s="1"/>
  <c r="BI10" i="24"/>
  <c r="BI8" i="24" s="1"/>
  <c r="BP10" i="24"/>
  <c r="BP8" i="24" s="1"/>
  <c r="BH10" i="24"/>
  <c r="BH8" i="24" s="1"/>
  <c r="O10" i="24"/>
  <c r="BJ10" i="24"/>
  <c r="BJ8" i="24" s="1"/>
  <c r="BR10" i="24"/>
  <c r="BR8" i="24" s="1"/>
  <c r="BK10" i="24"/>
  <c r="BK8" i="24" s="1"/>
  <c r="Y10" i="24"/>
  <c r="Y8" i="24" s="1"/>
  <c r="V10" i="24"/>
  <c r="V8" i="24" s="1"/>
  <c r="U10" i="24"/>
  <c r="U8" i="24" s="1"/>
  <c r="W10" i="24"/>
  <c r="W8" i="24" s="1"/>
  <c r="X10" i="24"/>
  <c r="X8" i="24" s="1"/>
  <c r="T10" i="24"/>
  <c r="T8" i="24" s="1"/>
  <c r="S12" i="24"/>
  <c r="S8" i="24" s="1"/>
  <c r="Q6" i="24"/>
  <c r="P6" i="24"/>
  <c r="O8" i="24" l="1"/>
  <c r="O6" i="24"/>
  <c r="L6" i="24"/>
  <c r="L8" i="24" s="1"/>
  <c r="P12" i="24" l="1"/>
  <c r="P8" i="24" s="1"/>
  <c r="Q12" i="24"/>
  <c r="Q8" i="24" s="1"/>
</calcChain>
</file>

<file path=xl/sharedStrings.xml><?xml version="1.0" encoding="utf-8"?>
<sst xmlns="http://schemas.openxmlformats.org/spreadsheetml/2006/main" count="453" uniqueCount="200">
  <si>
    <t>貴会社名</t>
    <rPh sb="0" eb="1">
      <t>キ</t>
    </rPh>
    <rPh sb="1" eb="4">
      <t>カイシャメイ</t>
    </rPh>
    <phoneticPr fontId="2"/>
  </si>
  <si>
    <t>本調査票では、用語を以下の通り定義します。</t>
    <rPh sb="0" eb="4">
      <t>ホンチョウサヒョウ</t>
    </rPh>
    <rPh sb="7" eb="9">
      <t>ヨウゴ</t>
    </rPh>
    <rPh sb="10" eb="12">
      <t>イカ</t>
    </rPh>
    <rPh sb="13" eb="14">
      <t>トオ</t>
    </rPh>
    <rPh sb="15" eb="17">
      <t>テイギ</t>
    </rPh>
    <phoneticPr fontId="2"/>
  </si>
  <si>
    <t>　</t>
  </si>
  <si>
    <t>問４</t>
    <rPh sb="0" eb="1">
      <t>トイ</t>
    </rPh>
    <phoneticPr fontId="2"/>
  </si>
  <si>
    <t>回答</t>
    <rPh sb="0" eb="2">
      <t>カイトウ</t>
    </rPh>
    <phoneticPr fontId="2"/>
  </si>
  <si>
    <t>1.</t>
    <phoneticPr fontId="2"/>
  </si>
  <si>
    <t>2.</t>
  </si>
  <si>
    <t>3.</t>
  </si>
  <si>
    <t>4.</t>
  </si>
  <si>
    <t>5.</t>
  </si>
  <si>
    <t>6.</t>
  </si>
  <si>
    <t>問2-1</t>
    <rPh sb="0" eb="1">
      <t>トイ</t>
    </rPh>
    <phoneticPr fontId="2"/>
  </si>
  <si>
    <t>問2-2</t>
    <rPh sb="0" eb="1">
      <t>トイ</t>
    </rPh>
    <phoneticPr fontId="2"/>
  </si>
  <si>
    <t>7.</t>
  </si>
  <si>
    <t>8.</t>
  </si>
  <si>
    <t>9.</t>
  </si>
  <si>
    <t>10.</t>
  </si>
  <si>
    <t>⇒基本情報へ戻る</t>
    <rPh sb="1" eb="5">
      <t>キホンジョウホウ</t>
    </rPh>
    <rPh sb="6" eb="7">
      <t>モド</t>
    </rPh>
    <phoneticPr fontId="2"/>
  </si>
  <si>
    <t>問５</t>
    <rPh sb="0" eb="1">
      <t>トイ</t>
    </rPh>
    <phoneticPr fontId="2"/>
  </si>
  <si>
    <t>kg</t>
    <phoneticPr fontId="2"/>
  </si>
  <si>
    <t>3.</t>
    <phoneticPr fontId="2"/>
  </si>
  <si>
    <t>年</t>
    <rPh sb="0" eb="1">
      <t>ネン</t>
    </rPh>
    <phoneticPr fontId="2"/>
  </si>
  <si>
    <t>円/kg</t>
    <rPh sb="0" eb="1">
      <t>エン</t>
    </rPh>
    <phoneticPr fontId="2"/>
  </si>
  <si>
    <t>6.</t>
    <phoneticPr fontId="2"/>
  </si>
  <si>
    <t>4.</t>
    <phoneticPr fontId="2"/>
  </si>
  <si>
    <t>設問</t>
    <rPh sb="0" eb="2">
      <t>セツモン</t>
    </rPh>
    <phoneticPr fontId="15"/>
  </si>
  <si>
    <t>基本情報</t>
    <rPh sb="0" eb="2">
      <t>キホン</t>
    </rPh>
    <rPh sb="2" eb="4">
      <t>ジョウホウ</t>
    </rPh>
    <phoneticPr fontId="15"/>
  </si>
  <si>
    <t>問６</t>
    <rPh sb="0" eb="1">
      <t>トイ</t>
    </rPh>
    <phoneticPr fontId="2"/>
  </si>
  <si>
    <t>Raw</t>
    <phoneticPr fontId="15"/>
  </si>
  <si>
    <t>集計用
（グレーアウト無効）</t>
    <rPh sb="0" eb="3">
      <t>シュウケイヨウ</t>
    </rPh>
    <rPh sb="11" eb="13">
      <t>ムコウ</t>
    </rPh>
    <phoneticPr fontId="15"/>
  </si>
  <si>
    <t>円/kg</t>
    <phoneticPr fontId="2"/>
  </si>
  <si>
    <t>問７</t>
    <rPh sb="0" eb="1">
      <t>トイ</t>
    </rPh>
    <phoneticPr fontId="2"/>
  </si>
  <si>
    <t>問1</t>
    <rPh sb="0" eb="1">
      <t>トイ</t>
    </rPh>
    <phoneticPr fontId="2"/>
  </si>
  <si>
    <t>埋立容量</t>
    <phoneticPr fontId="2"/>
  </si>
  <si>
    <t>残余容量</t>
    <phoneticPr fontId="2"/>
  </si>
  <si>
    <t>その他（具体的な内容を以下に記入してください）</t>
    <rPh sb="8" eb="10">
      <t>ナイヨウ</t>
    </rPh>
    <phoneticPr fontId="2"/>
  </si>
  <si>
    <t>m3</t>
    <phoneticPr fontId="2"/>
  </si>
  <si>
    <t>2025年度の受入量・埋立量を把握している</t>
    <phoneticPr fontId="2"/>
  </si>
  <si>
    <t>2025年度の受入量・埋立量は把握していない</t>
    <phoneticPr fontId="2"/>
  </si>
  <si>
    <t>受入量</t>
    <phoneticPr fontId="2"/>
  </si>
  <si>
    <t>埋立量</t>
    <phoneticPr fontId="2"/>
  </si>
  <si>
    <t>t</t>
    <phoneticPr fontId="2"/>
  </si>
  <si>
    <t>問3-1</t>
    <rPh sb="0" eb="1">
      <t>トイ</t>
    </rPh>
    <phoneticPr fontId="2"/>
  </si>
  <si>
    <r>
      <t>受入実績がある</t>
    </r>
    <r>
      <rPr>
        <b/>
        <u/>
        <sz val="11"/>
        <rFont val="Meiryo UI"/>
        <family val="3"/>
        <charset val="128"/>
      </rPr>
      <t>→問3-2に進んでください</t>
    </r>
    <phoneticPr fontId="2"/>
  </si>
  <si>
    <r>
      <t>相談を受けたことはあるが、受入実績はない</t>
    </r>
    <r>
      <rPr>
        <b/>
        <u/>
        <sz val="11"/>
        <rFont val="Meiryo UI"/>
        <family val="3"/>
        <charset val="128"/>
      </rPr>
      <t>→問3-2に進んでください</t>
    </r>
    <phoneticPr fontId="2"/>
  </si>
  <si>
    <r>
      <t xml:space="preserve">相談・受入実績ともにない </t>
    </r>
    <r>
      <rPr>
        <b/>
        <u/>
        <sz val="11"/>
        <rFont val="Meiryo UI"/>
        <family val="3"/>
        <charset val="128"/>
      </rPr>
      <t>→問４に進んでください</t>
    </r>
    <phoneticPr fontId="2"/>
  </si>
  <si>
    <r>
      <t>その他（具体的な内容を以下に記入してください）</t>
    </r>
    <r>
      <rPr>
        <b/>
        <u/>
        <sz val="11"/>
        <rFont val="Meiryo UI"/>
        <family val="3"/>
        <charset val="128"/>
      </rPr>
      <t>→問４に進んでください</t>
    </r>
    <phoneticPr fontId="2"/>
  </si>
  <si>
    <t>問3-2</t>
    <rPh sb="0" eb="1">
      <t>トイ</t>
    </rPh>
    <phoneticPr fontId="2"/>
  </si>
  <si>
    <t>対象モジュール種類</t>
    <phoneticPr fontId="2"/>
  </si>
  <si>
    <t>相談または受入内容</t>
    <phoneticPr fontId="2"/>
  </si>
  <si>
    <t>初回相談または受入時期</t>
    <phoneticPr fontId="2"/>
  </si>
  <si>
    <t>主な相談または受入元</t>
    <phoneticPr fontId="2"/>
  </si>
  <si>
    <t>受入量（受入実績がある場合）</t>
    <phoneticPr fontId="2"/>
  </si>
  <si>
    <t>排出者又は解体・撤去事業者から中間処理を経ず直接搬入される場合</t>
    <phoneticPr fontId="2"/>
  </si>
  <si>
    <t>中間処理後の残渣として搬入される場合</t>
    <phoneticPr fontId="2"/>
  </si>
  <si>
    <t>焼却処理後の残渣として搬入される場合</t>
    <phoneticPr fontId="2"/>
  </si>
  <si>
    <t>その他（具体的な内容を以下に記入）</t>
    <phoneticPr fontId="2"/>
  </si>
  <si>
    <t>他の廃棄物と混合されていない状態</t>
    <phoneticPr fontId="2"/>
  </si>
  <si>
    <t>他の廃棄物と混合された状態</t>
    <phoneticPr fontId="2"/>
  </si>
  <si>
    <t>両方を含む</t>
    <phoneticPr fontId="2"/>
  </si>
  <si>
    <t>その他（具体的に）</t>
    <phoneticPr fontId="2"/>
  </si>
  <si>
    <t>問4</t>
    <rPh sb="0" eb="1">
      <t>トイ</t>
    </rPh>
    <phoneticPr fontId="2"/>
  </si>
  <si>
    <t>問5</t>
    <rPh sb="0" eb="1">
      <t>トイ</t>
    </rPh>
    <phoneticPr fontId="2"/>
  </si>
  <si>
    <t>含有物質が不明なため</t>
  </si>
  <si>
    <t>感電・火災等のリスクがあるため</t>
  </si>
  <si>
    <t>該当品目に関する産業廃棄処分業許可を有していないため</t>
  </si>
  <si>
    <t>混合物の状態では受け入れられないため</t>
  </si>
  <si>
    <t>大きさが自社の受入基準に合わないため</t>
  </si>
  <si>
    <t>有価物が残存していて、リサイクル可能と判断したため</t>
  </si>
  <si>
    <t>リサイクル推進または残余容量確保のため、リサイクル可能な廃棄物は受入を行わない方針のため</t>
  </si>
  <si>
    <t>受入によって維持管理費が増加するため</t>
  </si>
  <si>
    <t>周辺住民への説明・理解取得が必要となるため</t>
  </si>
  <si>
    <t>問6</t>
    <rPh sb="0" eb="1">
      <t>トイ</t>
    </rPh>
    <phoneticPr fontId="2"/>
  </si>
  <si>
    <t>太陽光パネルを受け入れており、埋立量が減少した場合、収益が減少する可能性がある。</t>
    <phoneticPr fontId="2"/>
  </si>
  <si>
    <t>太陽光パネルを受け入れているが、1.や2.のような影響は小さい</t>
    <phoneticPr fontId="2"/>
  </si>
  <si>
    <t>太陽光パネルを受け入れておらず、今後も受け入れる予定がないため影響はない</t>
    <phoneticPr fontId="2"/>
  </si>
  <si>
    <t>問7</t>
    <rPh sb="0" eb="1">
      <t>トイ</t>
    </rPh>
    <phoneticPr fontId="2"/>
  </si>
  <si>
    <t>太陽光パネルの適正処理及びリサイクルの実施に当たり、貴事業所がそれぞれに求める事項があれば、教えてください。複数の事業所に本調査票が届いている場合、一つの調査票に事業者としての見解をまとめて記載いただいてもかまいません。（任意回答）</t>
    <phoneticPr fontId="2"/>
  </si>
  <si>
    <t>国・自治体に求める事項(要望)</t>
    <phoneticPr fontId="2"/>
  </si>
  <si>
    <t xml:space="preserve">太陽光パネルメーカーに求める事項(要望) </t>
    <phoneticPr fontId="2"/>
  </si>
  <si>
    <t xml:space="preserve">排出事業者事項(解体撤去事業者)に求める事項(要望) </t>
    <phoneticPr fontId="2"/>
  </si>
  <si>
    <t>発電事業者に求める事項(要望)</t>
    <phoneticPr fontId="2"/>
  </si>
  <si>
    <t xml:space="preserve">単純破砕事業者に求める事項(要望) </t>
    <phoneticPr fontId="2"/>
  </si>
  <si>
    <t>リサイクル事業者に求める事項(要望)</t>
    <phoneticPr fontId="2"/>
  </si>
  <si>
    <t>相談を受けたことがあり、受け入れた</t>
    <phoneticPr fontId="2"/>
  </si>
  <si>
    <t>相談を受けたことはあるが、受入を拒否した</t>
    <phoneticPr fontId="2"/>
  </si>
  <si>
    <t>相談を受けたことはないが、相談を受けた場合には受け入れる方針である</t>
    <phoneticPr fontId="2"/>
  </si>
  <si>
    <t>相談を受けたことはなく、相談を受けたとしても受け入れない方針である</t>
    <phoneticPr fontId="2"/>
  </si>
  <si>
    <t>貴会社名</t>
    <rPh sb="0" eb="1">
      <t>キ</t>
    </rPh>
    <rPh sb="1" eb="4">
      <t>カイシャメイ</t>
    </rPh>
    <phoneticPr fontId="15"/>
  </si>
  <si>
    <t>メールアドレス</t>
    <phoneticPr fontId="15"/>
  </si>
  <si>
    <t>1.相談を受けたことがあり、受け入れた
2.相談を受けたことはあるが、受入を拒否した
3.相談を受けたことはないが、相談を受けた場合には受け入れる方針である
4.相談を受けたことはなく、相談を受けたとしても受け入れない方針である
5.その他（具体的な内容を以下に記入してください）</t>
    <phoneticPr fontId="2"/>
  </si>
  <si>
    <t>1.2025年度の受入量・埋立量を把握している
2.2025年度の受入量・埋立量は把握していない</t>
    <phoneticPr fontId="2"/>
  </si>
  <si>
    <t>1.受入実績がある
2.相談を受けたことはあるが、受入実績はない
3.相談・受入実績ともにない
4.その他（具体的な内容を以下に記入してください）</t>
    <phoneticPr fontId="2"/>
  </si>
  <si>
    <t>その他の内容</t>
  </si>
  <si>
    <t>その他の内容</t>
    <phoneticPr fontId="2"/>
  </si>
  <si>
    <t>月頃</t>
    <phoneticPr fontId="2"/>
  </si>
  <si>
    <t>受入量（受入実績がある場合）</t>
  </si>
  <si>
    <t>1.排出者又は解体・撤去事業者から中間処理を経ず直接搬入される場合</t>
    <phoneticPr fontId="2"/>
  </si>
  <si>
    <t>破砕済み、主にガラス</t>
    <phoneticPr fontId="2"/>
  </si>
  <si>
    <t>破砕済み、ガラス・金属・樹脂類（EVA、バックシート等を含む）が混在</t>
    <phoneticPr fontId="2"/>
  </si>
  <si>
    <t>破砕なし、主にガラス</t>
    <phoneticPr fontId="2"/>
  </si>
  <si>
    <t>破砕なし、ガラス・金属・樹脂類（EVA、バックシート等を含む）が混在</t>
    <phoneticPr fontId="2"/>
  </si>
  <si>
    <t>焼却後の焼却灰・飛灰</t>
    <phoneticPr fontId="2"/>
  </si>
  <si>
    <t>2.中間処理後の残渣として搬入される場合</t>
    <phoneticPr fontId="2"/>
  </si>
  <si>
    <t>【問3-1で「1～2」を選択した方に伺います】</t>
    <phoneticPr fontId="2"/>
  </si>
  <si>
    <t>3.焼却処理後の残渣として搬入される場合</t>
    <phoneticPr fontId="2"/>
  </si>
  <si>
    <t>4.その他</t>
    <phoneticPr fontId="2"/>
  </si>
  <si>
    <t>1.含有物質が不明なため</t>
  </si>
  <si>
    <t>2.感電・火災等のリスクがあるため</t>
  </si>
  <si>
    <t>3.該当品目に関する産業廃棄処分業許可を有していないため</t>
  </si>
  <si>
    <t>4.混合物の状態では受け入れられないため</t>
  </si>
  <si>
    <t>5.大きさが自社の受入基準に合わないため</t>
  </si>
  <si>
    <t>6.有価物が残存していて、リサイクル可能と判断したため</t>
  </si>
  <si>
    <t>7.リサイクル推進または残余容量確保のため、リサイクル可能な廃棄物は受入を行わない方針のため</t>
  </si>
  <si>
    <t>8.受入によって維持管理費が増加するため</t>
  </si>
  <si>
    <t>9.周辺住民への説明・理解取得が必要となるため</t>
  </si>
  <si>
    <t>10.その他</t>
    <phoneticPr fontId="2"/>
  </si>
  <si>
    <t xml:space="preserve">太陽光パネルメーカーに求める事項(要望) </t>
  </si>
  <si>
    <t>リサイクル事業者に求める事項(要望)</t>
  </si>
  <si>
    <t>配布時、非表示</t>
    <rPh sb="0" eb="3">
      <t>ハイフジ</t>
    </rPh>
    <rPh sb="4" eb="7">
      <t>ヒヒョウジ</t>
    </rPh>
    <phoneticPr fontId="3"/>
  </si>
  <si>
    <t>グレーアウト用フラグ</t>
    <rPh sb="6" eb="7">
      <t>ヨウ</t>
    </rPh>
    <phoneticPr fontId="3"/>
  </si>
  <si>
    <t>エラーメッセー用フラグ</t>
    <rPh sb="7" eb="8">
      <t>ヨウ</t>
    </rPh>
    <phoneticPr fontId="3"/>
  </si>
  <si>
    <t>■最終チェックシート</t>
    <rPh sb="1" eb="3">
      <t>サイシュウ</t>
    </rPh>
    <phoneticPr fontId="15"/>
  </si>
  <si>
    <t>ご回答状況の確認用にご活用ください。
判定が「NG」となっている設問は、「要確認」の内容をご確認頂き、各設問の回答欄に追記・修正ください。
回答を追記・修正してもNGとなってしまう場合は理由をご記入ください。
ただし、入力の仕方によってはNGが残ってしまう場合もありますので、その点ご了承ください。</t>
    <phoneticPr fontId="15"/>
  </si>
  <si>
    <t>判定</t>
    <rPh sb="0" eb="2">
      <t>ハンテイ</t>
    </rPh>
    <phoneticPr fontId="15"/>
  </si>
  <si>
    <t>要確認</t>
    <rPh sb="0" eb="1">
      <t>ヨウ</t>
    </rPh>
    <rPh sb="1" eb="3">
      <t>カクニン</t>
    </rPh>
    <phoneticPr fontId="15"/>
  </si>
  <si>
    <t>修正不可の理由</t>
    <rPh sb="0" eb="2">
      <t>シュウセイ</t>
    </rPh>
    <rPh sb="2" eb="4">
      <t>フカ</t>
    </rPh>
    <rPh sb="5" eb="7">
      <t>リユウ</t>
    </rPh>
    <phoneticPr fontId="15"/>
  </si>
  <si>
    <t>問1</t>
    <rPh sb="0" eb="1">
      <t>トイ</t>
    </rPh>
    <phoneticPr fontId="15"/>
  </si>
  <si>
    <t>問4</t>
    <rPh sb="0" eb="1">
      <t>トイ</t>
    </rPh>
    <phoneticPr fontId="15"/>
  </si>
  <si>
    <t>問5</t>
    <rPh sb="0" eb="1">
      <t>トイ</t>
    </rPh>
    <phoneticPr fontId="15"/>
  </si>
  <si>
    <t>問6</t>
    <rPh sb="0" eb="1">
      <t>トイ</t>
    </rPh>
    <phoneticPr fontId="15"/>
  </si>
  <si>
    <t>問7</t>
    <rPh sb="0" eb="1">
      <t>トイ</t>
    </rPh>
    <phoneticPr fontId="15"/>
  </si>
  <si>
    <t>問2-1</t>
  </si>
  <si>
    <t>問2-2</t>
    <rPh sb="0" eb="1">
      <t>トイ</t>
    </rPh>
    <phoneticPr fontId="15"/>
  </si>
  <si>
    <t>問3-1</t>
    <rPh sb="0" eb="1">
      <t>トイ</t>
    </rPh>
    <phoneticPr fontId="15"/>
  </si>
  <si>
    <t>問3-2</t>
    <rPh sb="0" eb="1">
      <t>トイ</t>
    </rPh>
    <phoneticPr fontId="15"/>
  </si>
  <si>
    <t>御回答者様情報　以下枠内の御記入をお願いします。</t>
    <phoneticPr fontId="2"/>
  </si>
  <si>
    <t>施設名</t>
    <rPh sb="0" eb="3">
      <t>シセツメイ</t>
    </rPh>
    <phoneticPr fontId="2"/>
  </si>
  <si>
    <t>御担当部署</t>
    <rPh sb="0" eb="3">
      <t>ゴタントウ</t>
    </rPh>
    <rPh sb="3" eb="5">
      <t>ブショ</t>
    </rPh>
    <phoneticPr fontId="2"/>
  </si>
  <si>
    <t>御担当者名</t>
    <rPh sb="0" eb="4">
      <t>ゴタントウシャ</t>
    </rPh>
    <rPh sb="4" eb="5">
      <t>メイ</t>
    </rPh>
    <phoneticPr fontId="2"/>
  </si>
  <si>
    <t>電話番号</t>
    <phoneticPr fontId="2"/>
  </si>
  <si>
    <t>施設の立地する住所</t>
    <rPh sb="0" eb="2">
      <t>シセツ</t>
    </rPh>
    <rPh sb="3" eb="5">
      <t>リッチ</t>
    </rPh>
    <rPh sb="7" eb="9">
      <t>ジュウショ</t>
    </rPh>
    <phoneticPr fontId="2"/>
  </si>
  <si>
    <t>【公表可否について】</t>
    <phoneticPr fontId="2"/>
  </si>
  <si>
    <t>問１の残余容量、問2-1・問3-1の受入方針の回答について、個別事業所が特定される形で公表しても問題ない項目を選択してください。（複数回答可）</t>
    <phoneticPr fontId="2"/>
  </si>
  <si>
    <t>1.貴事業所の残余容量</t>
    <phoneticPr fontId="2"/>
  </si>
  <si>
    <t>2.貴事業所の受入方針</t>
    <phoneticPr fontId="2"/>
  </si>
  <si>
    <t>施設名</t>
    <phoneticPr fontId="2"/>
  </si>
  <si>
    <t>御担当部署</t>
    <phoneticPr fontId="2"/>
  </si>
  <si>
    <t>電話番号</t>
    <rPh sb="0" eb="2">
      <t>デンワ</t>
    </rPh>
    <rPh sb="2" eb="4">
      <t>バンゴウ</t>
    </rPh>
    <phoneticPr fontId="15"/>
  </si>
  <si>
    <t>施設の立地する住所</t>
    <phoneticPr fontId="15"/>
  </si>
  <si>
    <t>問5で10</t>
    <rPh sb="0" eb="1">
      <t>トイ</t>
    </rPh>
    <phoneticPr fontId="2"/>
  </si>
  <si>
    <t>単純破砕事業者</t>
    <phoneticPr fontId="2"/>
  </si>
  <si>
    <t>使用済太陽光パネルを、埋立処分を目的として単純破砕する事業者</t>
    <phoneticPr fontId="2"/>
  </si>
  <si>
    <t>アルミ回収リサイクル事業者</t>
    <rPh sb="3" eb="5">
      <t>カイシュウ</t>
    </rPh>
    <phoneticPr fontId="2"/>
  </si>
  <si>
    <t>使用済太陽光パネルから、アルミフレームのみを分離・回収することで再資源化する事業者（例：アルミフレームのみ取り外し、残りは破砕し埋立）</t>
    <phoneticPr fontId="2"/>
  </si>
  <si>
    <t>アルミ・ガラス等回収リサイクル事業者</t>
    <rPh sb="8" eb="10">
      <t>カイシュウ</t>
    </rPh>
    <phoneticPr fontId="2"/>
  </si>
  <si>
    <t>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phoneticPr fontId="2"/>
  </si>
  <si>
    <t>リユース事業者</t>
    <phoneticPr fontId="2"/>
  </si>
  <si>
    <t>使用済太陽光パネルから再使用可能なものを選別・検査・販売し、再使用させる事業者（単純破砕事業者やリサイクル事業者を除く）</t>
    <phoneticPr fontId="2"/>
  </si>
  <si>
    <t>最終処分事業者</t>
    <phoneticPr fontId="2"/>
  </si>
  <si>
    <t>単純破砕された使用済太陽光パネルや、使用済太陽光パネルの再資源化後の残渣を管理型最終処分場へ埋め立てる事業者</t>
    <phoneticPr fontId="2"/>
  </si>
  <si>
    <t>問6で6</t>
    <rPh sb="0" eb="1">
      <t>トイ</t>
    </rPh>
    <phoneticPr fontId="2"/>
  </si>
  <si>
    <t>問3-1で4</t>
    <rPh sb="0" eb="1">
      <t>トイ</t>
    </rPh>
    <phoneticPr fontId="2"/>
  </si>
  <si>
    <t>問2-1で5</t>
    <rPh sb="0" eb="1">
      <t>トイ</t>
    </rPh>
    <phoneticPr fontId="2"/>
  </si>
  <si>
    <t>回答対象1</t>
    <rPh sb="0" eb="4">
      <t>カイトウタイショウ</t>
    </rPh>
    <phoneticPr fontId="2"/>
  </si>
  <si>
    <t>回答対象2</t>
    <rPh sb="0" eb="4">
      <t>カイトウタイショウ</t>
    </rPh>
    <phoneticPr fontId="2"/>
  </si>
  <si>
    <t>回答対象3</t>
    <rPh sb="0" eb="4">
      <t>カイトウタイショウ</t>
    </rPh>
    <phoneticPr fontId="2"/>
  </si>
  <si>
    <t>回答条件1</t>
    <rPh sb="0" eb="2">
      <t>カイトウ</t>
    </rPh>
    <rPh sb="2" eb="4">
      <t>ジョウケン</t>
    </rPh>
    <phoneticPr fontId="15"/>
  </si>
  <si>
    <t>回答条件2</t>
    <rPh sb="0" eb="2">
      <t>カイトウ</t>
    </rPh>
    <rPh sb="2" eb="4">
      <t>ジョウケン</t>
    </rPh>
    <phoneticPr fontId="15"/>
  </si>
  <si>
    <t>回答条件3</t>
    <rPh sb="0" eb="2">
      <t>カイトウ</t>
    </rPh>
    <rPh sb="2" eb="4">
      <t>ジョウケン</t>
    </rPh>
    <phoneticPr fontId="15"/>
  </si>
  <si>
    <t>全員対象</t>
    <rPh sb="0" eb="2">
      <t>ゼンイン</t>
    </rPh>
    <rPh sb="2" eb="4">
      <t>タイショウ</t>
    </rPh>
    <phoneticPr fontId="2"/>
  </si>
  <si>
    <t>基本情報</t>
  </si>
  <si>
    <t>問2-1で１</t>
    <phoneticPr fontId="2"/>
  </si>
  <si>
    <t>問2-2で1</t>
    <rPh sb="0" eb="1">
      <t>トイ</t>
    </rPh>
    <phoneticPr fontId="2"/>
  </si>
  <si>
    <t>問4で1～４いずれかの「他の廃棄物と混合された状態：その他」に記載あり</t>
    <rPh sb="0" eb="1">
      <t>トイ</t>
    </rPh>
    <rPh sb="5" eb="6">
      <t>スベ</t>
    </rPh>
    <rPh sb="12" eb="13">
      <t>ホカ</t>
    </rPh>
    <rPh sb="14" eb="17">
      <t>ハイキブツ</t>
    </rPh>
    <rPh sb="18" eb="20">
      <t>コンゴウ</t>
    </rPh>
    <rPh sb="23" eb="25">
      <t>ジョウタイ</t>
    </rPh>
    <rPh sb="31" eb="33">
      <t>キサイ</t>
    </rPh>
    <phoneticPr fontId="2"/>
  </si>
  <si>
    <t>問4で４のいずれかの項目に記載あり</t>
    <rPh sb="0" eb="1">
      <t>トイ</t>
    </rPh>
    <rPh sb="3" eb="4">
      <t>スベ</t>
    </rPh>
    <rPh sb="10" eb="12">
      <t>コウモク</t>
    </rPh>
    <rPh sb="13" eb="15">
      <t>キサイ</t>
    </rPh>
    <phoneticPr fontId="2"/>
  </si>
  <si>
    <t>チェックシート</t>
    <phoneticPr fontId="15"/>
  </si>
  <si>
    <t>基本情報</t>
    <rPh sb="0" eb="4">
      <t>キホンジョウホウ</t>
    </rPh>
    <phoneticPr fontId="15"/>
  </si>
  <si>
    <t>要確認箇所</t>
    <rPh sb="0" eb="1">
      <t>ヨウ</t>
    </rPh>
    <rPh sb="1" eb="3">
      <t>カクニン</t>
    </rPh>
    <rPh sb="3" eb="5">
      <t>カショ</t>
    </rPh>
    <phoneticPr fontId="15"/>
  </si>
  <si>
    <t>修正不可理由</t>
    <rPh sb="0" eb="2">
      <t>シュウセイ</t>
    </rPh>
    <rPh sb="2" eb="4">
      <t>フカ</t>
    </rPh>
    <rPh sb="4" eb="6">
      <t>リユウ</t>
    </rPh>
    <phoneticPr fontId="15"/>
  </si>
  <si>
    <t>公表しても問題ない（残余容量）</t>
    <rPh sb="0" eb="2">
      <t>コウヒョウ</t>
    </rPh>
    <rPh sb="5" eb="7">
      <t>モンダイ</t>
    </rPh>
    <rPh sb="10" eb="14">
      <t>ザンヨヨウリョウ</t>
    </rPh>
    <phoneticPr fontId="2"/>
  </si>
  <si>
    <t>公表しても問題ない（受入方針）</t>
    <rPh sb="0" eb="2">
      <t>コウヒョウ</t>
    </rPh>
    <rPh sb="5" eb="7">
      <t>モンダイ</t>
    </rPh>
    <rPh sb="10" eb="12">
      <t>ウケイレ</t>
    </rPh>
    <rPh sb="12" eb="14">
      <t>ホウシン</t>
    </rPh>
    <phoneticPr fontId="2"/>
  </si>
  <si>
    <t>問2-1で「2 .相談を受けたことはあるが、受入を拒否した。」または「4 .相談を受けたことはなく、相談を受けたとしても受け入れない方針である。」</t>
    <phoneticPr fontId="2"/>
  </si>
  <si>
    <t>使用済太陽光パネルを埋立していない場合でも、御回答をお願いいたします。
各設問については、貴事業所についてご回答ください。
別の事業所の内容はお含めにならないでください。
本調査のご回答内容を集計・匿名化した上で、
政策検討・分析資料作成等に利用する場合があります。
該当しない設問や、回答が難しい場合は空欄で構いません。
空欄となった際に赤文字のエラーコメントが出ますが、ご容赦いただけますと幸いです。
差支えない範囲で、「チェックシート」の「修正不可理由」の該当する欄に空欄の理由をご記載ください。
また、数値回答をお願いしている設問については、詳細までは不明な場合は
概数でも回答いただくようお願いいたします。</t>
    <rPh sb="0" eb="2">
      <t>シヨウ</t>
    </rPh>
    <rPh sb="2" eb="3">
      <t>ズミ</t>
    </rPh>
    <rPh sb="3" eb="6">
      <t>タイヨウコウ</t>
    </rPh>
    <rPh sb="10" eb="12">
      <t>ウメタテ</t>
    </rPh>
    <rPh sb="17" eb="19">
      <t>バアイ</t>
    </rPh>
    <rPh sb="22" eb="25">
      <t>ゴカイトウ</t>
    </rPh>
    <rPh sb="27" eb="28">
      <t>ネガ</t>
    </rPh>
    <rPh sb="164" eb="166">
      <t>クウラン</t>
    </rPh>
    <rPh sb="170" eb="171">
      <t>サイ</t>
    </rPh>
    <rPh sb="172" eb="175">
      <t>アカモジ</t>
    </rPh>
    <rPh sb="184" eb="185">
      <t>デ</t>
    </rPh>
    <rPh sb="190" eb="192">
      <t>ヨウシャ</t>
    </rPh>
    <rPh sb="199" eb="200">
      <t>サイワ</t>
    </rPh>
    <rPh sb="205" eb="207">
      <t>サシツカ</t>
    </rPh>
    <rPh sb="210" eb="212">
      <t>ハンイ</t>
    </rPh>
    <rPh sb="239" eb="241">
      <t>クウラン</t>
    </rPh>
    <phoneticPr fontId="2"/>
  </si>
  <si>
    <t>メールアドレス</t>
    <phoneticPr fontId="2"/>
  </si>
  <si>
    <r>
      <t>シリコン系の太陽光パネルの受入・埋立処分について、 貴事業所はこれまでに相談を受けたことはありますか。</t>
    </r>
    <r>
      <rPr>
        <b/>
        <u/>
        <sz val="11"/>
        <rFont val="Meiryo UI"/>
        <family val="3"/>
        <charset val="128"/>
      </rPr>
      <t>該当するものを「ひとつ」</t>
    </r>
    <r>
      <rPr>
        <b/>
        <sz val="11"/>
        <rFont val="Meiryo UI"/>
        <family val="3"/>
        <charset val="128"/>
      </rPr>
      <t>選んでください。非シリコン系太陽光パネルは対象外です。</t>
    </r>
    <phoneticPr fontId="2"/>
  </si>
  <si>
    <r>
      <t>問2-1で「1 .相談を受けたことがあり、受け入れた。」を選択した場合、貴事業所の太陽光パネルの受入・埋立実績について該</t>
    </r>
    <r>
      <rPr>
        <b/>
        <u/>
        <sz val="11"/>
        <rFont val="Meiryo UI"/>
        <family val="3"/>
        <charset val="128"/>
      </rPr>
      <t>当するものを「ひとつ」</t>
    </r>
    <r>
      <rPr>
        <b/>
        <sz val="11"/>
        <rFont val="Meiryo UI"/>
        <family val="3"/>
        <charset val="128"/>
      </rPr>
      <t>選んでください。</t>
    </r>
    <phoneticPr fontId="2"/>
  </si>
  <si>
    <r>
      <t>シリコン系以外の太陽光パネル（化合物系（GaAs系、CIS系、CdTe系）または有機系（ペロブスカイト等））の受入・埋立処分について、貴事業所はこれまでに相談または受入実績はありますか。</t>
    </r>
    <r>
      <rPr>
        <b/>
        <u/>
        <sz val="11"/>
        <rFont val="Meiryo UI"/>
        <family val="3"/>
        <charset val="128"/>
      </rPr>
      <t>該当するものを「ひとつ」</t>
    </r>
    <r>
      <rPr>
        <b/>
        <sz val="11"/>
        <rFont val="Meiryo UI"/>
        <family val="3"/>
        <charset val="128"/>
      </rPr>
      <t>選んでください。</t>
    </r>
    <phoneticPr fontId="2"/>
  </si>
  <si>
    <t>貴事業所での太陽光パネル由来の廃棄物が搬入される経路別、状態別の単位重量当たり最終処分費用（税抜、円/kg）を記入してください。金額は、利益を含めた実際の処分単価（顧客への請求額）を記入してください。設定していない項目は空欄でかまいません。</t>
    <rPh sb="55" eb="57">
      <t>キニュウ</t>
    </rPh>
    <rPh sb="91" eb="93">
      <t>キニュウ</t>
    </rPh>
    <phoneticPr fontId="2"/>
  </si>
  <si>
    <t>2026年3月31日時点での、貴事業所が保有する管理型処分場の埋立容量、残余容量を記入してください。</t>
    <rPh sb="41" eb="43">
      <t>キニュウ</t>
    </rPh>
    <phoneticPr fontId="2"/>
  </si>
  <si>
    <t>相談または受入実績の内容について記入してください。</t>
    <rPh sb="16" eb="18">
      <t>キニュウ</t>
    </rPh>
    <phoneticPr fontId="2"/>
  </si>
  <si>
    <r>
      <t>問2-1で「2 .相談を受けたことはあるが、受入を拒否した。」または「4 .相談を受けたことはなく、相談を受けたとしても受け入れない方針である。」を選択した場合、太陽光パネルの受入を拒否する理由について、</t>
    </r>
    <r>
      <rPr>
        <b/>
        <u/>
        <sz val="11"/>
        <rFont val="Meiryo UI"/>
        <family val="3"/>
        <charset val="128"/>
      </rPr>
      <t>該当するものを「すべて」</t>
    </r>
    <r>
      <rPr>
        <b/>
        <sz val="11"/>
        <rFont val="Meiryo UI"/>
        <family val="3"/>
        <charset val="128"/>
      </rPr>
      <t>選んでください。（複数回答可）</t>
    </r>
    <phoneticPr fontId="2"/>
  </si>
  <si>
    <r>
      <t>今後、太陽光パネルの排出量増加が見込まれている中でリサイクルが推進され、埋立量が減少した場合、貴事業所の事業にどのような影響が生じると思われますか。</t>
    </r>
    <r>
      <rPr>
        <b/>
        <u/>
        <sz val="11"/>
        <rFont val="Meiryo UI"/>
        <family val="3"/>
        <charset val="128"/>
      </rPr>
      <t>該当するものを「ひとつ</t>
    </r>
    <r>
      <rPr>
        <b/>
        <sz val="11"/>
        <rFont val="Meiryo UI"/>
        <family val="3"/>
        <charset val="128"/>
      </rPr>
      <t>」選んでください。
何らかの対応を考えている場合にはその旨も併せて教えてください。</t>
    </r>
    <phoneticPr fontId="2"/>
  </si>
  <si>
    <t>太陽光パネルを受け入れており埋立量が減少した場合、最終処分場の延命につながる可能性がある</t>
    <rPh sb="25" eb="30">
      <t>サイシュウショブンジョウ</t>
    </rPh>
    <phoneticPr fontId="2"/>
  </si>
  <si>
    <t>太陽光パネルを現時点では受け入れていないが、今後受け入れる可能性があり、埋立量が減少した場合には収益に影響が生じる可能性がある</t>
    <rPh sb="48" eb="50">
      <t>シュウエキ</t>
    </rPh>
    <phoneticPr fontId="2"/>
  </si>
  <si>
    <t>1.太陽光パネルを受け入れており、埋立量が減少した場合、収益が減少する可能性がある。
2.太陽光パネルを受け入れており埋立量が減少した場合、最終処分場の延命につながる可能性がある
3.太陽光パネルを受け入れているが、1.や2.のような影響は小さい
4.太陽光パネルを現時点では受け入れていないが、今後受け入れる可能性があり、埋立量が減少した場合には収益に影響が生じる可能性がある
5.太陽光パネルを受け入れておらず、今後も受け入れる予定がないため影響はない
6.その他（具体的な内容を以下に記入してください）</t>
    <rPh sb="70" eb="75">
      <t>サイシュウショブンジョウ</t>
    </rPh>
    <rPh sb="174" eb="176">
      <t>シュウエキ</t>
    </rPh>
    <phoneticPr fontId="2"/>
  </si>
  <si>
    <t>以上でアンケート調査は終了です。御協力ありがとうございました。</t>
    <phoneticPr fontId="2"/>
  </si>
  <si>
    <t>使用済太陽光パネルの処理実態調査票（最終処分事業者向け）</t>
    <rPh sb="0" eb="2">
      <t>シヨウ</t>
    </rPh>
    <rPh sb="2" eb="3">
      <t>ズミ</t>
    </rPh>
    <rPh sb="3" eb="6">
      <t>タイヨウコウ</t>
    </rPh>
    <rPh sb="10" eb="12">
      <t>ショリ</t>
    </rPh>
    <rPh sb="12" eb="14">
      <t>ジッタイ</t>
    </rPh>
    <rPh sb="14" eb="16">
      <t>チョウサ</t>
    </rPh>
    <rPh sb="16" eb="17">
      <t>ヒョウ</t>
    </rPh>
    <rPh sb="25" eb="26">
      <t>ム</t>
    </rPh>
    <phoneticPr fontId="2"/>
  </si>
  <si>
    <t>何らかの対応を考えている場合、その対応について記入してください。</t>
    <rPh sb="0" eb="1">
      <t>ナン</t>
    </rPh>
    <rPh sb="4" eb="6">
      <t>タイオウ</t>
    </rPh>
    <rPh sb="7" eb="8">
      <t>カンガ</t>
    </rPh>
    <rPh sb="12" eb="14">
      <t>バアイ</t>
    </rPh>
    <rPh sb="17" eb="19">
      <t>タイオウ</t>
    </rPh>
    <rPh sb="23" eb="25">
      <t>キニュウ</t>
    </rPh>
    <phoneticPr fontId="2"/>
  </si>
  <si>
    <t>対応を行っている場合の対応</t>
    <rPh sb="0" eb="2">
      <t>タイオウ</t>
    </rPh>
    <rPh sb="3" eb="4">
      <t>オコナ</t>
    </rPh>
    <rPh sb="8" eb="10">
      <t>バアイ</t>
    </rPh>
    <rPh sb="11" eb="13">
      <t>タイオウ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</si>
</sst>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family val="2"/>
      <scheme val="minor"/>
    </font>
    <font>
      <sz val="11"/>
      <name val="Meiryo UI"/>
      <family val="3"/>
      <charset val="128"/>
    </font>
    <font>
      <sz val="11"/>
      <color theme="1"/>
      <name val="Meiryo UI"/>
      <family val="3"/>
      <charset val="128"/>
    </font>
    <font>
      <b/>
      <sz val="14"/>
      <name val="Meiryo UI"/>
      <family val="3"/>
      <charset val="128"/>
    </font>
    <font>
      <sz val="10"/>
      <name val="Meiryo UI"/>
      <family val="3"/>
      <charset val="128"/>
    </font>
    <font>
      <b/>
      <sz val="12"/>
      <name val="Meiryo UI"/>
      <family val="3"/>
      <charset val="128"/>
    </font>
    <font>
      <b/>
      <sz val="11"/>
      <name val="Meiryo UI"/>
      <family val="3"/>
      <charset val="128"/>
    </font>
    <font>
      <sz val="9"/>
      <name val="Meiryo UI"/>
      <family val="3"/>
      <charset val="128"/>
    </font>
    <font>
      <sz val="10"/>
      <color theme="1"/>
      <name val="Meiryo UI"/>
      <family val="3"/>
      <charset val="128"/>
    </font>
    <font>
      <u/>
      <sz val="11"/>
      <color theme="10"/>
      <name val="Yu Gothic"/>
      <family val="2"/>
      <scheme val="minor"/>
    </font>
    <font>
      <u/>
      <sz val="11"/>
      <color theme="10"/>
      <name val="Meiryo UI"/>
      <family val="3"/>
      <charset val="128"/>
    </font>
    <font>
      <b/>
      <sz val="11"/>
      <color rgb="FFFF0000"/>
      <name val="Meiryo UI"/>
      <family val="3"/>
      <charset val="128"/>
    </font>
    <font>
      <sz val="6"/>
      <name val="Yu Gothic"/>
      <family val="2"/>
      <charset val="128"/>
      <scheme val="minor"/>
    </font>
    <font>
      <b/>
      <sz val="10"/>
      <color theme="1"/>
      <name val="Meiryo UI"/>
      <family val="3"/>
      <charset val="128"/>
    </font>
    <font>
      <sz val="10"/>
      <color theme="0"/>
      <name val="Meiryo UI"/>
      <family val="3"/>
      <charset val="128"/>
    </font>
    <font>
      <b/>
      <u/>
      <sz val="11"/>
      <name val="Meiryo UI"/>
      <family val="3"/>
      <charset val="128"/>
    </font>
    <font>
      <sz val="9"/>
      <color theme="1"/>
      <name val="游明朝"/>
      <family val="1"/>
      <charset val="128"/>
    </font>
    <font>
      <sz val="11"/>
      <color rgb="FF196B24"/>
      <name val="Meiryo UI"/>
      <family val="3"/>
      <charset val="128"/>
    </font>
    <font>
      <sz val="11"/>
      <name val="ＭＳ Ｐゴシック"/>
      <family val="3"/>
      <charset val="128"/>
    </font>
    <font>
      <sz val="10"/>
      <color theme="1"/>
      <name val="Meiryo UI"/>
      <family val="3"/>
    </font>
    <font>
      <b/>
      <sz val="10"/>
      <color rgb="FFFF0000"/>
      <name val="Meiryo UI"/>
      <family val="3"/>
    </font>
    <font>
      <sz val="11"/>
      <color theme="1"/>
      <name val="Meiryo UI"/>
      <family val="3"/>
    </font>
    <font>
      <b/>
      <sz val="12"/>
      <name val="Meiryo UI"/>
      <family val="3"/>
    </font>
    <font>
      <b/>
      <sz val="12"/>
      <color rgb="FF0000FF"/>
      <name val="Meiryo UI"/>
      <family val="3"/>
    </font>
    <font>
      <b/>
      <sz val="11"/>
      <color rgb="FFFF0000"/>
      <name val="Meiryo UI"/>
      <family val="3"/>
    </font>
    <font>
      <b/>
      <sz val="11"/>
      <color theme="1"/>
      <name val="Meiryo UI"/>
      <family val="3"/>
      <charset val="128"/>
    </font>
  </fonts>
  <fills count="1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003399"/>
        <bgColor indexed="64"/>
      </patternFill>
    </fill>
    <fill>
      <patternFill patternType="solid">
        <fgColor rgb="FFFFCCFF"/>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E1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12" fillId="0" borderId="0" applyNumberFormat="0" applyFill="0" applyBorder="0" applyAlignment="0" applyProtection="0"/>
    <xf numFmtId="0" fontId="21" fillId="0" borderId="0"/>
    <xf numFmtId="0" fontId="21" fillId="0" borderId="0">
      <alignment vertical="center"/>
    </xf>
    <xf numFmtId="0" fontId="1" fillId="0" borderId="0">
      <alignment vertical="center"/>
    </xf>
    <xf numFmtId="0" fontId="13" fillId="0" borderId="0" applyNumberFormat="0" applyFill="0" applyBorder="0" applyAlignment="0" applyProtection="0">
      <alignment vertical="center"/>
    </xf>
  </cellStyleXfs>
  <cellXfs count="181">
    <xf numFmtId="0" fontId="0" fillId="0" borderId="0" xfId="0"/>
    <xf numFmtId="0" fontId="11" fillId="0" borderId="0" xfId="0" applyFont="1" applyAlignment="1" applyProtection="1">
      <alignment vertical="center"/>
      <protection locked="0"/>
    </xf>
    <xf numFmtId="0" fontId="11" fillId="0" borderId="0" xfId="0" applyFont="1" applyAlignment="1" applyProtection="1">
      <alignment vertical="top" wrapText="1"/>
      <protection locked="0"/>
    </xf>
    <xf numFmtId="0" fontId="16" fillId="0" borderId="0" xfId="0" applyFont="1" applyAlignment="1" applyProtection="1">
      <alignment vertical="center"/>
      <protection locked="0"/>
    </xf>
    <xf numFmtId="0" fontId="11" fillId="0" borderId="0" xfId="0" applyFont="1" applyAlignment="1" applyProtection="1">
      <alignment vertical="center" wrapText="1"/>
      <protection locked="0"/>
    </xf>
    <xf numFmtId="0" fontId="11" fillId="0" borderId="0" xfId="0" applyFont="1"/>
    <xf numFmtId="0" fontId="11" fillId="0" borderId="0" xfId="0" applyFont="1" applyAlignment="1">
      <alignment vertical="top" wrapText="1"/>
    </xf>
    <xf numFmtId="0" fontId="4" fillId="6" borderId="6" xfId="0" applyFont="1" applyFill="1" applyBorder="1" applyAlignment="1" applyProtection="1">
      <alignment horizontal="center" vertical="center"/>
      <protection locked="0"/>
    </xf>
    <xf numFmtId="0" fontId="4" fillId="6" borderId="3"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1" fillId="10" borderId="0" xfId="0" applyFont="1" applyFill="1" applyAlignment="1" applyProtection="1">
      <alignment horizontal="center" vertical="center" wrapText="1"/>
      <protection locked="0"/>
    </xf>
    <xf numFmtId="0" fontId="11" fillId="2" borderId="0" xfId="0" applyFont="1" applyFill="1" applyAlignment="1" applyProtection="1">
      <alignment horizontal="center" vertical="center"/>
      <protection locked="0"/>
    </xf>
    <xf numFmtId="0" fontId="16" fillId="8" borderId="0" xfId="0" applyFont="1" applyFill="1" applyAlignment="1">
      <alignment horizontal="center" vertical="center"/>
    </xf>
    <xf numFmtId="0" fontId="16" fillId="6" borderId="0" xfId="0" applyFont="1" applyFill="1" applyAlignment="1">
      <alignment horizontal="center" vertical="center"/>
    </xf>
    <xf numFmtId="0" fontId="16" fillId="2" borderId="0" xfId="0" applyFont="1" applyFill="1" applyAlignment="1">
      <alignment horizontal="center" vertical="center"/>
    </xf>
    <xf numFmtId="0" fontId="22" fillId="12" borderId="0" xfId="0" applyFont="1" applyFill="1" applyAlignment="1" applyProtection="1">
      <alignment vertical="center"/>
      <protection hidden="1"/>
    </xf>
    <xf numFmtId="0" fontId="22" fillId="13" borderId="0" xfId="0" applyFont="1" applyFill="1" applyAlignment="1" applyProtection="1">
      <alignment vertical="center"/>
      <protection hidden="1"/>
    </xf>
    <xf numFmtId="0" fontId="24" fillId="0" borderId="0" xfId="4" applyFont="1" applyProtection="1">
      <alignment vertical="center"/>
      <protection hidden="1"/>
    </xf>
    <xf numFmtId="0" fontId="24" fillId="2" borderId="1" xfId="4" applyFont="1" applyFill="1" applyBorder="1" applyAlignment="1" applyProtection="1">
      <alignment horizontal="left" vertical="top" wrapText="1"/>
      <protection locked="0"/>
    </xf>
    <xf numFmtId="0" fontId="24" fillId="2" borderId="6" xfId="4" applyFont="1" applyFill="1" applyBorder="1" applyAlignment="1" applyProtection="1">
      <alignment horizontal="left" vertical="top" wrapText="1"/>
      <protection locked="0"/>
    </xf>
    <xf numFmtId="0" fontId="24" fillId="0" borderId="0" xfId="4" applyFont="1" applyAlignment="1" applyProtection="1">
      <alignment horizontal="center" vertical="center"/>
      <protection hidden="1"/>
    </xf>
    <xf numFmtId="0" fontId="4" fillId="6" borderId="1" xfId="0" applyFont="1" applyFill="1" applyBorder="1" applyAlignment="1" applyProtection="1">
      <alignment horizontal="center" vertical="center"/>
      <protection locked="0"/>
    </xf>
    <xf numFmtId="0" fontId="11" fillId="10" borderId="1" xfId="0" applyFont="1" applyFill="1" applyBorder="1"/>
    <xf numFmtId="0" fontId="11" fillId="0" borderId="0" xfId="0" applyFont="1" applyAlignment="1" applyProtection="1">
      <alignment horizontal="left" vertical="center" wrapText="1"/>
      <protection locked="0"/>
    </xf>
    <xf numFmtId="0" fontId="11" fillId="15" borderId="12" xfId="0" applyFont="1" applyFill="1" applyBorder="1" applyAlignment="1" applyProtection="1">
      <alignment horizontal="left" vertical="top"/>
      <protection locked="0"/>
    </xf>
    <xf numFmtId="0" fontId="11" fillId="10" borderId="3" xfId="0" applyFont="1" applyFill="1" applyBorder="1"/>
    <xf numFmtId="0" fontId="11" fillId="10" borderId="4" xfId="0" applyFont="1" applyFill="1" applyBorder="1"/>
    <xf numFmtId="0" fontId="11" fillId="10" borderId="5" xfId="0" applyFont="1" applyFill="1" applyBorder="1"/>
    <xf numFmtId="0" fontId="11" fillId="16" borderId="0" xfId="0" applyFont="1" applyFill="1" applyAlignment="1" applyProtection="1">
      <alignment vertical="center"/>
      <protection locked="0"/>
    </xf>
    <xf numFmtId="0" fontId="16" fillId="16" borderId="0" xfId="0" applyFont="1" applyFill="1" applyAlignment="1">
      <alignment horizontal="left" vertical="top" wrapText="1"/>
    </xf>
    <xf numFmtId="0" fontId="11" fillId="6" borderId="0" xfId="0" applyFont="1" applyFill="1" applyAlignment="1" applyProtection="1">
      <alignment horizontal="center" vertical="center"/>
      <protection locked="0"/>
    </xf>
    <xf numFmtId="0" fontId="4" fillId="0" borderId="0" xfId="0" applyFont="1" applyAlignment="1">
      <alignment vertical="center"/>
    </xf>
    <xf numFmtId="0" fontId="14" fillId="4" borderId="0" xfId="0" applyFont="1" applyFill="1" applyAlignment="1">
      <alignment horizontal="left" indent="1"/>
    </xf>
    <xf numFmtId="0" fontId="5" fillId="0" borderId="0" xfId="0" applyFont="1"/>
    <xf numFmtId="0" fontId="5" fillId="11" borderId="0" xfId="2" applyFont="1" applyFill="1" applyAlignment="1">
      <alignment vertical="center"/>
    </xf>
    <xf numFmtId="0" fontId="22" fillId="12" borderId="0" xfId="0" applyFont="1" applyFill="1" applyAlignment="1">
      <alignment vertical="center"/>
    </xf>
    <xf numFmtId="0" fontId="23" fillId="13" borderId="0" xfId="0" applyFont="1" applyFill="1" applyAlignment="1">
      <alignment vertical="top"/>
    </xf>
    <xf numFmtId="0" fontId="5" fillId="12" borderId="0" xfId="2" applyFont="1" applyFill="1" applyAlignment="1">
      <alignment vertical="center"/>
    </xf>
    <xf numFmtId="0" fontId="22" fillId="13" borderId="0" xfId="0" applyFont="1" applyFill="1" applyAlignment="1">
      <alignment vertical="center"/>
    </xf>
    <xf numFmtId="0" fontId="4" fillId="0" borderId="0" xfId="0" applyFont="1" applyAlignment="1">
      <alignment horizontal="center" vertical="center"/>
    </xf>
    <xf numFmtId="0" fontId="4" fillId="13" borderId="0" xfId="3" applyFont="1" applyFill="1">
      <alignment vertical="center"/>
    </xf>
    <xf numFmtId="0" fontId="4" fillId="12" borderId="0" xfId="3" applyFont="1" applyFill="1">
      <alignment vertical="center"/>
    </xf>
    <xf numFmtId="0" fontId="14" fillId="0" borderId="0" xfId="0" applyFont="1" applyAlignment="1">
      <alignment horizontal="left" indent="1"/>
    </xf>
    <xf numFmtId="0" fontId="5" fillId="0" borderId="0" xfId="0" applyFont="1" applyAlignment="1">
      <alignment vertical="center"/>
    </xf>
    <xf numFmtId="0" fontId="4" fillId="0" borderId="0" xfId="0" applyFont="1" applyAlignment="1">
      <alignment horizontal="right" vertical="center"/>
    </xf>
    <xf numFmtId="0" fontId="9" fillId="0" borderId="1" xfId="0" applyFont="1" applyBorder="1" applyAlignment="1">
      <alignment vertical="center" wrapText="1"/>
    </xf>
    <xf numFmtId="0" fontId="20" fillId="0" borderId="0" xfId="0" applyFont="1"/>
    <xf numFmtId="0" fontId="19" fillId="0" borderId="0" xfId="0" applyFont="1" applyAlignment="1">
      <alignment vertical="center"/>
    </xf>
    <xf numFmtId="0" fontId="28" fillId="0" borderId="0" xfId="0" applyFont="1" applyAlignment="1">
      <alignment vertical="center"/>
    </xf>
    <xf numFmtId="0" fontId="9" fillId="0" borderId="0" xfId="0" applyFont="1" applyAlignment="1">
      <alignment vertical="center" wrapText="1"/>
    </xf>
    <xf numFmtId="0" fontId="10" fillId="0" borderId="6" xfId="0" applyFont="1" applyBorder="1" applyAlignment="1">
      <alignment horizontal="center" vertical="center" shrinkToFit="1"/>
    </xf>
    <xf numFmtId="0" fontId="14" fillId="4" borderId="0" xfId="0" applyFont="1" applyFill="1" applyAlignment="1">
      <alignment horizontal="left" vertical="center" indent="1"/>
    </xf>
    <xf numFmtId="0" fontId="8" fillId="0" borderId="0" xfId="0" applyFont="1" applyAlignment="1">
      <alignment horizontal="left" vertical="center"/>
    </xf>
    <xf numFmtId="0" fontId="9" fillId="0" borderId="0" xfId="0" applyFont="1" applyAlignment="1">
      <alignment vertical="center"/>
    </xf>
    <xf numFmtId="0" fontId="5" fillId="8" borderId="0" xfId="2" applyFont="1" applyFill="1" applyAlignment="1">
      <alignment vertical="center"/>
    </xf>
    <xf numFmtId="0" fontId="7" fillId="0" borderId="0" xfId="0" applyFont="1" applyAlignment="1">
      <alignment horizontal="left" vertical="center"/>
    </xf>
    <xf numFmtId="0" fontId="10" fillId="0" borderId="1" xfId="0" applyFont="1" applyBorder="1" applyAlignment="1">
      <alignment horizontal="center" vertical="center" shrinkToFit="1"/>
    </xf>
    <xf numFmtId="0" fontId="4" fillId="7" borderId="3" xfId="0" quotePrefix="1" applyFont="1" applyFill="1" applyBorder="1" applyAlignment="1">
      <alignment horizontal="center" vertical="center"/>
    </xf>
    <xf numFmtId="0" fontId="4" fillId="7" borderId="4" xfId="0" applyFont="1" applyFill="1" applyBorder="1" applyAlignment="1">
      <alignment vertical="center"/>
    </xf>
    <xf numFmtId="0" fontId="9" fillId="7" borderId="4" xfId="0" applyFont="1" applyFill="1" applyBorder="1" applyAlignment="1">
      <alignment vertical="center" wrapText="1"/>
    </xf>
    <xf numFmtId="0" fontId="9" fillId="7" borderId="5" xfId="0" applyFont="1" applyFill="1" applyBorder="1" applyAlignment="1">
      <alignment vertical="center" wrapText="1"/>
    </xf>
    <xf numFmtId="0" fontId="7" fillId="0" borderId="0" xfId="0" applyFont="1" applyAlignment="1">
      <alignment horizontal="left" vertical="center" wrapText="1"/>
    </xf>
    <xf numFmtId="0" fontId="4" fillId="7" borderId="12" xfId="0" quotePrefix="1" applyFont="1" applyFill="1" applyBorder="1" applyAlignment="1">
      <alignment horizontal="center" vertical="center"/>
    </xf>
    <xf numFmtId="0" fontId="4" fillId="7" borderId="13" xfId="0" quotePrefix="1" applyFont="1" applyFill="1" applyBorder="1" applyAlignment="1">
      <alignment horizontal="center" vertical="center"/>
    </xf>
    <xf numFmtId="0" fontId="4" fillId="7" borderId="8" xfId="0" applyFont="1" applyFill="1" applyBorder="1" applyAlignment="1">
      <alignment vertical="center"/>
    </xf>
    <xf numFmtId="0" fontId="5" fillId="7" borderId="4" xfId="0" applyFont="1" applyFill="1" applyBorder="1"/>
    <xf numFmtId="0" fontId="9" fillId="7" borderId="13" xfId="0" applyFont="1" applyFill="1" applyBorder="1" applyAlignment="1">
      <alignment vertical="center" wrapText="1"/>
    </xf>
    <xf numFmtId="0" fontId="4" fillId="7" borderId="2" xfId="0" quotePrefix="1" applyFont="1" applyFill="1" applyBorder="1" applyAlignment="1">
      <alignment horizontal="center" vertical="center"/>
    </xf>
    <xf numFmtId="0" fontId="4" fillId="7" borderId="3" xfId="0" applyFont="1" applyFill="1" applyBorder="1" applyAlignment="1">
      <alignment vertical="center"/>
    </xf>
    <xf numFmtId="0" fontId="4" fillId="7" borderId="6" xfId="0" quotePrefix="1" applyFont="1" applyFill="1" applyBorder="1" applyAlignment="1">
      <alignment horizontal="center" vertical="center"/>
    </xf>
    <xf numFmtId="0" fontId="4" fillId="7" borderId="2" xfId="0" applyFont="1" applyFill="1" applyBorder="1" applyAlignment="1">
      <alignment vertical="center"/>
    </xf>
    <xf numFmtId="0" fontId="4" fillId="7" borderId="12" xfId="0" applyFont="1" applyFill="1" applyBorder="1" applyAlignment="1">
      <alignment vertical="center"/>
    </xf>
    <xf numFmtId="0" fontId="9" fillId="7" borderId="8" xfId="0" applyFont="1" applyFill="1" applyBorder="1" applyAlignment="1">
      <alignment vertical="center" wrapText="1"/>
    </xf>
    <xf numFmtId="0" fontId="9" fillId="7" borderId="9" xfId="0" applyFont="1" applyFill="1" applyBorder="1" applyAlignment="1">
      <alignment vertical="center" wrapText="1"/>
    </xf>
    <xf numFmtId="0" fontId="4" fillId="7" borderId="14" xfId="0" applyFont="1" applyFill="1" applyBorder="1" applyAlignment="1">
      <alignment vertical="center"/>
    </xf>
    <xf numFmtId="0" fontId="9" fillId="7" borderId="0" xfId="0" applyFont="1" applyFill="1" applyAlignment="1">
      <alignment vertical="center" wrapText="1"/>
    </xf>
    <xf numFmtId="0" fontId="9" fillId="7" borderId="15" xfId="0" applyFont="1" applyFill="1" applyBorder="1" applyAlignment="1">
      <alignment vertical="center" wrapText="1"/>
    </xf>
    <xf numFmtId="0" fontId="5" fillId="7" borderId="13" xfId="0" applyFont="1" applyFill="1" applyBorder="1" applyAlignment="1">
      <alignment vertical="center"/>
    </xf>
    <xf numFmtId="0" fontId="13" fillId="0" borderId="0" xfId="1" applyFont="1" applyAlignment="1" applyProtection="1">
      <alignment vertical="center"/>
    </xf>
    <xf numFmtId="0" fontId="8" fillId="0" borderId="0" xfId="0" applyFont="1" applyAlignment="1">
      <alignment horizontal="centerContinuous" vertical="center"/>
    </xf>
    <xf numFmtId="0" fontId="4" fillId="0" borderId="0" xfId="0" applyFont="1" applyAlignment="1">
      <alignment horizontal="centerContinuous" vertical="center"/>
    </xf>
    <xf numFmtId="0" fontId="9" fillId="7" borderId="5" xfId="0" applyFont="1" applyFill="1" applyBorder="1" applyAlignment="1">
      <alignment vertical="center"/>
    </xf>
    <xf numFmtId="0" fontId="4" fillId="7" borderId="1" xfId="0" applyFont="1" applyFill="1" applyBorder="1" applyAlignment="1">
      <alignment vertical="center"/>
    </xf>
    <xf numFmtId="0" fontId="4" fillId="7" borderId="7" xfId="0" applyFont="1" applyFill="1" applyBorder="1" applyAlignment="1">
      <alignment vertical="center"/>
    </xf>
    <xf numFmtId="0" fontId="5" fillId="7" borderId="3" xfId="0" applyFont="1" applyFill="1" applyBorder="1"/>
    <xf numFmtId="0" fontId="4" fillId="7" borderId="4" xfId="0" applyFont="1" applyFill="1" applyBorder="1" applyAlignment="1">
      <alignment vertical="center" wrapText="1"/>
    </xf>
    <xf numFmtId="0" fontId="4" fillId="7" borderId="13" xfId="0" applyFont="1" applyFill="1" applyBorder="1" applyAlignment="1">
      <alignment vertical="center"/>
    </xf>
    <xf numFmtId="0" fontId="4" fillId="7" borderId="3" xfId="0" applyFont="1" applyFill="1" applyBorder="1" applyAlignment="1">
      <alignment vertical="top"/>
    </xf>
    <xf numFmtId="0" fontId="4" fillId="7" borderId="4" xfId="0" applyFont="1" applyFill="1" applyBorder="1" applyAlignment="1">
      <alignment vertical="top" wrapText="1"/>
    </xf>
    <xf numFmtId="0" fontId="4" fillId="7" borderId="0" xfId="0" applyFont="1" applyFill="1" applyAlignment="1">
      <alignment vertical="center" wrapText="1"/>
    </xf>
    <xf numFmtId="0" fontId="4" fillId="7" borderId="15" xfId="0" applyFont="1" applyFill="1" applyBorder="1" applyAlignment="1">
      <alignment vertical="center" wrapText="1"/>
    </xf>
    <xf numFmtId="0" fontId="4" fillId="7" borderId="3" xfId="0" applyFont="1" applyFill="1" applyBorder="1" applyAlignment="1">
      <alignment vertical="center" wrapText="1"/>
    </xf>
    <xf numFmtId="0" fontId="4" fillId="7" borderId="5" xfId="0" applyFont="1" applyFill="1" applyBorder="1" applyAlignment="1">
      <alignment vertical="center" wrapText="1"/>
    </xf>
    <xf numFmtId="0" fontId="24" fillId="5" borderId="0" xfId="4" applyFont="1" applyFill="1">
      <alignment vertical="center"/>
    </xf>
    <xf numFmtId="0" fontId="24" fillId="0" borderId="0" xfId="4" applyFont="1">
      <alignment vertical="center"/>
    </xf>
    <xf numFmtId="0" fontId="24" fillId="3" borderId="0" xfId="4" applyFont="1" applyFill="1">
      <alignment vertical="center"/>
    </xf>
    <xf numFmtId="0" fontId="24" fillId="3" borderId="0" xfId="4" applyFont="1" applyFill="1" applyAlignment="1">
      <alignment horizontal="center" vertical="center"/>
    </xf>
    <xf numFmtId="0" fontId="24" fillId="14" borderId="1" xfId="4" applyFont="1" applyFill="1" applyBorder="1" applyAlignment="1">
      <alignment horizontal="center" vertical="center"/>
    </xf>
    <xf numFmtId="0" fontId="24" fillId="0" borderId="6" xfId="4" applyFont="1" applyBorder="1" applyAlignment="1">
      <alignment horizontal="center" vertical="center"/>
    </xf>
    <xf numFmtId="0" fontId="27" fillId="3" borderId="1" xfId="4" applyFont="1" applyFill="1" applyBorder="1" applyAlignment="1">
      <alignment vertical="center" wrapText="1"/>
    </xf>
    <xf numFmtId="0" fontId="27" fillId="3" borderId="6" xfId="4" applyFont="1" applyFill="1" applyBorder="1" applyAlignment="1">
      <alignment vertical="center" wrapText="1"/>
    </xf>
    <xf numFmtId="0" fontId="24" fillId="0" borderId="1" xfId="4" applyFont="1" applyBorder="1" applyAlignment="1">
      <alignment horizontal="center" vertical="center"/>
    </xf>
    <xf numFmtId="0" fontId="25" fillId="5" borderId="0" xfId="4" applyFont="1" applyFill="1">
      <alignment vertical="center"/>
    </xf>
    <xf numFmtId="0" fontId="24" fillId="5" borderId="0" xfId="4" applyFont="1" applyFill="1" applyAlignment="1">
      <alignment horizontal="center" vertical="center"/>
    </xf>
    <xf numFmtId="0" fontId="11" fillId="10" borderId="0" xfId="0" applyFont="1" applyFill="1"/>
    <xf numFmtId="0" fontId="5" fillId="0" borderId="3" xfId="0" applyFont="1" applyBorder="1" applyAlignment="1">
      <alignment vertical="center"/>
    </xf>
    <xf numFmtId="0" fontId="5" fillId="0" borderId="5" xfId="0" applyFont="1" applyBorder="1" applyAlignment="1">
      <alignment vertical="center"/>
    </xf>
    <xf numFmtId="0" fontId="4" fillId="7" borderId="6" xfId="0" applyFont="1" applyFill="1" applyBorder="1" applyAlignment="1">
      <alignment horizontal="center" vertical="center"/>
    </xf>
    <xf numFmtId="0" fontId="4" fillId="2" borderId="12" xfId="1" applyFont="1" applyFill="1" applyBorder="1" applyAlignment="1" applyProtection="1">
      <alignment vertical="center"/>
      <protection locked="0"/>
    </xf>
    <xf numFmtId="0" fontId="4" fillId="2" borderId="12" xfId="0" applyFont="1" applyFill="1" applyBorder="1" applyAlignment="1" applyProtection="1">
      <alignment vertical="center"/>
      <protection locked="0"/>
    </xf>
    <xf numFmtId="0" fontId="4" fillId="2" borderId="6" xfId="0" applyFont="1" applyFill="1" applyBorder="1" applyAlignment="1" applyProtection="1">
      <alignment vertical="center"/>
      <protection locked="0"/>
    </xf>
    <xf numFmtId="0" fontId="4" fillId="7" borderId="6" xfId="0" applyFont="1" applyFill="1" applyBorder="1" applyAlignment="1">
      <alignment horizontal="center" vertical="center" wrapText="1"/>
    </xf>
    <xf numFmtId="0" fontId="4" fillId="2" borderId="3" xfId="0" applyFont="1" applyFill="1" applyBorder="1" applyAlignment="1" applyProtection="1">
      <alignment vertical="center"/>
      <protection locked="0"/>
    </xf>
    <xf numFmtId="0" fontId="4" fillId="2" borderId="1" xfId="0" applyFont="1" applyFill="1" applyBorder="1" applyAlignment="1" applyProtection="1">
      <alignment vertical="center"/>
      <protection locked="0"/>
    </xf>
    <xf numFmtId="0" fontId="4" fillId="7" borderId="1" xfId="0" applyFont="1" applyFill="1" applyBorder="1" applyAlignment="1">
      <alignment horizontal="center" vertical="center" wrapText="1"/>
    </xf>
    <xf numFmtId="0" fontId="13" fillId="2" borderId="12" xfId="1" applyFont="1" applyFill="1" applyBorder="1" applyAlignment="1" applyProtection="1">
      <alignment vertical="center"/>
      <protection locked="0"/>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9" fillId="0" borderId="0" xfId="0" applyFont="1" applyAlignment="1">
      <alignmen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6" fillId="0" borderId="0" xfId="0" applyFont="1" applyAlignment="1">
      <alignment horizontal="center" vertical="center" wrapText="1"/>
    </xf>
    <xf numFmtId="0" fontId="9" fillId="8" borderId="3" xfId="0" applyFont="1" applyFill="1" applyBorder="1" applyAlignment="1" applyProtection="1">
      <alignment vertical="center"/>
      <protection locked="0"/>
    </xf>
    <xf numFmtId="0" fontId="0" fillId="0" borderId="5" xfId="0" applyBorder="1" applyAlignment="1" applyProtection="1">
      <alignment vertical="center"/>
      <protection locked="0"/>
    </xf>
    <xf numFmtId="0" fontId="4" fillId="2" borderId="3" xfId="0" applyFont="1" applyFill="1" applyBorder="1" applyAlignment="1" applyProtection="1">
      <alignment vertical="top"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5" fillId="2" borderId="3" xfId="0" applyFont="1" applyFill="1" applyBorder="1" applyProtection="1">
      <protection locked="0"/>
    </xf>
    <xf numFmtId="0" fontId="0" fillId="0" borderId="4" xfId="0" applyBorder="1" applyProtection="1">
      <protection locked="0"/>
    </xf>
    <xf numFmtId="0" fontId="0" fillId="0" borderId="5" xfId="0" applyBorder="1" applyProtection="1">
      <protection locked="0"/>
    </xf>
    <xf numFmtId="0" fontId="5" fillId="7" borderId="6" xfId="0" applyFont="1" applyFill="1" applyBorder="1" applyAlignment="1">
      <alignment horizontal="center" vertical="center"/>
    </xf>
    <xf numFmtId="0" fontId="5" fillId="7" borderId="2" xfId="0" applyFont="1" applyFill="1" applyBorder="1" applyAlignment="1">
      <alignment horizontal="center" vertical="center"/>
    </xf>
    <xf numFmtId="0" fontId="5" fillId="8" borderId="6"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7" borderId="1" xfId="0" applyFont="1" applyFill="1" applyBorder="1" applyAlignment="1">
      <alignment vertical="center"/>
    </xf>
    <xf numFmtId="0" fontId="5" fillId="7" borderId="1" xfId="0" applyFont="1" applyFill="1" applyBorder="1" applyAlignment="1">
      <alignment vertical="center" wrapText="1"/>
    </xf>
    <xf numFmtId="0" fontId="5" fillId="7" borderId="3"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5" xfId="0" applyFont="1" applyFill="1" applyBorder="1" applyAlignment="1">
      <alignment horizontal="center" vertical="center"/>
    </xf>
    <xf numFmtId="0" fontId="5" fillId="2" borderId="12" xfId="0" applyFont="1" applyFill="1" applyBorder="1" applyAlignment="1" applyProtection="1">
      <alignment vertical="center"/>
      <protection locked="0"/>
    </xf>
    <xf numFmtId="0" fontId="5" fillId="2" borderId="9" xfId="0" applyFont="1" applyFill="1" applyBorder="1" applyAlignment="1" applyProtection="1">
      <alignment vertical="center"/>
      <protection locked="0"/>
    </xf>
    <xf numFmtId="0" fontId="5" fillId="2" borderId="14" xfId="0" applyFont="1" applyFill="1" applyBorder="1" applyAlignment="1" applyProtection="1">
      <alignment vertical="center"/>
      <protection locked="0"/>
    </xf>
    <xf numFmtId="0" fontId="5" fillId="2" borderId="15" xfId="0" applyFont="1" applyFill="1" applyBorder="1" applyAlignment="1" applyProtection="1">
      <alignment vertical="center"/>
      <protection locked="0"/>
    </xf>
    <xf numFmtId="0" fontId="5" fillId="2" borderId="13" xfId="0" applyFont="1" applyFill="1" applyBorder="1" applyAlignment="1" applyProtection="1">
      <alignment vertical="center"/>
      <protection locked="0"/>
    </xf>
    <xf numFmtId="0" fontId="5" fillId="2" borderId="11" xfId="0" applyFont="1" applyFill="1" applyBorder="1" applyAlignment="1" applyProtection="1">
      <alignment vertical="center"/>
      <protection locked="0"/>
    </xf>
    <xf numFmtId="0" fontId="4" fillId="2" borderId="3"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7" borderId="1" xfId="0" quotePrefix="1" applyFont="1" applyFill="1" applyBorder="1" applyAlignment="1">
      <alignment horizontal="center" vertical="top"/>
    </xf>
    <xf numFmtId="0" fontId="4" fillId="7" borderId="12" xfId="0" applyFont="1" applyFill="1" applyBorder="1" applyAlignment="1">
      <alignment horizontal="left" vertical="top" wrapText="1"/>
    </xf>
    <xf numFmtId="0" fontId="4" fillId="7" borderId="9" xfId="0" applyFont="1" applyFill="1" applyBorder="1" applyAlignment="1">
      <alignment horizontal="left" vertical="top" wrapText="1"/>
    </xf>
    <xf numFmtId="0" fontId="4" fillId="7" borderId="13" xfId="0" applyFont="1" applyFill="1" applyBorder="1" applyAlignment="1">
      <alignment horizontal="left" vertical="top" wrapText="1"/>
    </xf>
    <xf numFmtId="0" fontId="4" fillId="7" borderId="11" xfId="0" applyFont="1" applyFill="1" applyBorder="1" applyAlignment="1">
      <alignment horizontal="left" vertical="top" wrapText="1"/>
    </xf>
    <xf numFmtId="0" fontId="4" fillId="6" borderId="6"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4" fillId="7" borderId="8" xfId="0" applyFont="1" applyFill="1" applyBorder="1" applyAlignment="1">
      <alignment vertical="center" wrapText="1"/>
    </xf>
    <xf numFmtId="0" fontId="4" fillId="7" borderId="9" xfId="0" applyFont="1" applyFill="1" applyBorder="1" applyAlignment="1">
      <alignment vertical="center" wrapText="1"/>
    </xf>
    <xf numFmtId="0" fontId="4" fillId="7" borderId="10" xfId="0" applyFont="1" applyFill="1" applyBorder="1" applyAlignment="1">
      <alignment vertical="center" wrapText="1"/>
    </xf>
    <xf numFmtId="0" fontId="4" fillId="7" borderId="11" xfId="0" applyFont="1" applyFill="1" applyBorder="1" applyAlignment="1">
      <alignment vertical="center" wrapText="1"/>
    </xf>
    <xf numFmtId="0" fontId="4" fillId="7" borderId="12" xfId="0" applyFont="1" applyFill="1" applyBorder="1" applyAlignment="1">
      <alignment vertical="center" wrapText="1"/>
    </xf>
    <xf numFmtId="0" fontId="4" fillId="7" borderId="13" xfId="0" applyFont="1" applyFill="1" applyBorder="1" applyAlignment="1">
      <alignment vertical="center" wrapText="1"/>
    </xf>
    <xf numFmtId="0" fontId="4" fillId="2" borderId="3" xfId="0" applyFont="1" applyFill="1" applyBorder="1" applyAlignment="1" applyProtection="1">
      <alignment horizontal="left" vertical="center"/>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5" fillId="2" borderId="5" xfId="0" applyFont="1" applyFill="1" applyBorder="1" applyAlignment="1">
      <alignment horizontal="left" vertical="top"/>
    </xf>
    <xf numFmtId="0" fontId="13" fillId="3" borderId="1" xfId="1" applyFont="1" applyFill="1" applyBorder="1" applyAlignment="1" applyProtection="1">
      <alignment horizontal="center" vertical="center"/>
    </xf>
    <xf numFmtId="0" fontId="26" fillId="3" borderId="0" xfId="4" applyFont="1" applyFill="1" applyAlignment="1">
      <alignment horizontal="left" vertical="center" wrapText="1"/>
    </xf>
    <xf numFmtId="0" fontId="24" fillId="14" borderId="12" xfId="4" applyFont="1" applyFill="1" applyBorder="1" applyAlignment="1">
      <alignment horizontal="center" vertical="center"/>
    </xf>
    <xf numFmtId="0" fontId="24" fillId="14" borderId="9" xfId="4" applyFont="1" applyFill="1" applyBorder="1" applyAlignment="1">
      <alignment horizontal="center" vertical="center"/>
    </xf>
    <xf numFmtId="0" fontId="13" fillId="3" borderId="3" xfId="1" applyFont="1" applyFill="1" applyBorder="1" applyAlignment="1" applyProtection="1">
      <alignment horizontal="center" vertical="center"/>
    </xf>
    <xf numFmtId="0" fontId="13" fillId="3" borderId="5" xfId="1" applyFont="1" applyFill="1" applyBorder="1" applyAlignment="1" applyProtection="1">
      <alignment horizontal="center" vertical="center"/>
    </xf>
    <xf numFmtId="0" fontId="13" fillId="3" borderId="2" xfId="1" applyFont="1" applyFill="1" applyBorder="1" applyAlignment="1" applyProtection="1">
      <alignment horizontal="center" vertical="center"/>
    </xf>
    <xf numFmtId="0" fontId="11" fillId="10" borderId="3" xfId="0" applyFont="1" applyFill="1" applyBorder="1" applyAlignment="1">
      <alignment horizontal="left"/>
    </xf>
    <xf numFmtId="0" fontId="11" fillId="10" borderId="4" xfId="0" applyFont="1" applyFill="1" applyBorder="1" applyAlignment="1">
      <alignment horizontal="left"/>
    </xf>
    <xf numFmtId="0" fontId="11" fillId="10" borderId="5" xfId="0" applyFont="1" applyFill="1" applyBorder="1" applyAlignment="1">
      <alignment horizontal="left"/>
    </xf>
  </cellXfs>
  <cellStyles count="6">
    <cellStyle name="ハイパーリンク" xfId="1" builtinId="8"/>
    <cellStyle name="ハイパーリンク 2" xfId="5" xr:uid="{93D65CA7-16FD-49C5-94CC-024F4ED94708}"/>
    <cellStyle name="標準" xfId="0" builtinId="0"/>
    <cellStyle name="標準 2" xfId="4" xr:uid="{05A512BA-803E-430A-8134-B2D4A73D36C9}"/>
    <cellStyle name="標準 3" xfId="3" xr:uid="{57184DC3-3937-4676-A40A-8510F45CD46A}"/>
    <cellStyle name="標準_Book1" xfId="2" xr:uid="{34701F65-927E-43B9-9851-C60FE942256C}"/>
  </cellStyles>
  <dxfs count="11">
    <dxf>
      <font>
        <b/>
        <i val="0"/>
        <color rgb="FF0000FF"/>
      </font>
      <fill>
        <patternFill>
          <bgColor theme="4" tint="0.79998168889431442"/>
        </patternFill>
      </fill>
    </dxf>
    <dxf>
      <font>
        <b/>
        <i val="0"/>
        <color rgb="FFFF0000"/>
      </font>
      <fill>
        <patternFill>
          <bgColor theme="5"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1" defaultTableStyle="TableStyleMedium2" defaultPivotStyle="PivotStyleLight16">
    <tableStyle name="Invisible" pivot="0" table="0" count="0" xr9:uid="{67BEBCD1-3E93-4C7E-8C59-20A234BD2371}"/>
  </tableStyles>
  <colors>
    <mruColors>
      <color rgb="FFFFCCFF"/>
      <color rgb="FFFFFFCC"/>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173142</xdr:colOff>
      <xdr:row>50</xdr:row>
      <xdr:rowOff>7619</xdr:rowOff>
    </xdr:from>
    <xdr:to>
      <xdr:col>6</xdr:col>
      <xdr:colOff>2013</xdr:colOff>
      <xdr:row>71</xdr:row>
      <xdr:rowOff>168275</xdr:rowOff>
    </xdr:to>
    <xdr:pic>
      <xdr:nvPicPr>
        <xdr:cNvPr id="7" name="図 6">
          <a:extLst>
            <a:ext uri="{FF2B5EF4-FFF2-40B4-BE49-F238E27FC236}">
              <a16:creationId xmlns:a16="http://schemas.microsoft.com/office/drawing/2014/main" id="{BF2EFA74-C5C7-E659-16FF-87F029762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559" y="7056119"/>
          <a:ext cx="5395704" cy="4151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C8EA5-38B6-4F86-A4F2-3B6B5312A8D5}">
  <sheetPr>
    <tabColor rgb="FFFF0000"/>
  </sheetPr>
  <dimension ref="A1:N77"/>
  <sheetViews>
    <sheetView showGridLines="0" tabSelected="1" zoomScaleNormal="100" workbookViewId="0"/>
  </sheetViews>
  <sheetFormatPr defaultColWidth="0" defaultRowHeight="15.75" zeroHeight="1"/>
  <cols>
    <col min="1" max="1" width="3.125" style="44" customWidth="1"/>
    <col min="2" max="2" width="2.5" style="44" customWidth="1"/>
    <col min="3" max="3" width="18.125" style="44" customWidth="1"/>
    <col min="4" max="4" width="19.125" style="44" customWidth="1"/>
    <col min="5" max="5" width="16.5" style="44" customWidth="1"/>
    <col min="6" max="6" width="25.25" style="44" customWidth="1"/>
    <col min="7" max="7" width="2.5" style="44" customWidth="1"/>
    <col min="8" max="8" width="40.625" style="33" customWidth="1"/>
    <col min="9" max="16384" width="8.625" style="34" hidden="1"/>
  </cols>
  <sheetData>
    <row r="1" spans="1:14">
      <c r="A1" s="32"/>
      <c r="B1" s="32"/>
      <c r="C1" s="32"/>
      <c r="D1" s="32"/>
      <c r="E1" s="32"/>
      <c r="F1" s="32"/>
      <c r="G1" s="32"/>
      <c r="J1" s="35"/>
      <c r="K1" s="35"/>
      <c r="L1" s="16"/>
      <c r="M1" s="16"/>
      <c r="N1" s="36"/>
    </row>
    <row r="2" spans="1:14">
      <c r="A2" s="32"/>
      <c r="B2" s="32"/>
      <c r="C2" s="126" t="s">
        <v>197</v>
      </c>
      <c r="D2" s="126"/>
      <c r="E2" s="126"/>
      <c r="F2" s="126"/>
      <c r="G2" s="32"/>
      <c r="J2" s="37" t="s">
        <v>119</v>
      </c>
      <c r="K2" s="37"/>
      <c r="L2" s="16"/>
      <c r="M2" s="38"/>
      <c r="N2" s="16"/>
    </row>
    <row r="3" spans="1:14">
      <c r="A3" s="32"/>
      <c r="B3" s="32"/>
      <c r="C3" s="126"/>
      <c r="D3" s="126"/>
      <c r="E3" s="126"/>
      <c r="F3" s="126"/>
      <c r="G3" s="32"/>
      <c r="J3" s="39" t="s">
        <v>120</v>
      </c>
      <c r="K3" s="39"/>
      <c r="L3" s="36" t="s">
        <v>121</v>
      </c>
      <c r="M3" s="36" t="s">
        <v>121</v>
      </c>
      <c r="N3" s="38"/>
    </row>
    <row r="4" spans="1:14">
      <c r="A4" s="32"/>
      <c r="B4" s="32"/>
      <c r="C4" s="126"/>
      <c r="D4" s="126"/>
      <c r="E4" s="126"/>
      <c r="F4" s="126"/>
      <c r="G4" s="32"/>
      <c r="J4" s="35"/>
      <c r="K4" s="35"/>
      <c r="L4" s="16"/>
      <c r="M4" s="16"/>
      <c r="N4" s="16"/>
    </row>
    <row r="5" spans="1:14">
      <c r="A5" s="32"/>
      <c r="B5" s="32"/>
      <c r="C5" s="40"/>
      <c r="D5" s="40"/>
      <c r="E5" s="40"/>
      <c r="F5" s="40"/>
      <c r="G5" s="32"/>
      <c r="J5" s="41"/>
      <c r="K5" s="41"/>
      <c r="L5" s="16"/>
      <c r="M5" s="42"/>
      <c r="N5" s="42"/>
    </row>
    <row r="6" spans="1:14">
      <c r="A6" s="32"/>
      <c r="B6" s="32"/>
      <c r="C6" s="32" t="s">
        <v>136</v>
      </c>
      <c r="D6" s="32"/>
      <c r="E6" s="32"/>
      <c r="F6" s="32"/>
      <c r="G6" s="32"/>
      <c r="J6" s="41"/>
      <c r="K6" s="41"/>
      <c r="L6" s="16"/>
      <c r="M6" s="42"/>
      <c r="N6" s="42"/>
    </row>
    <row r="7" spans="1:14">
      <c r="A7" s="32"/>
      <c r="B7" s="32"/>
      <c r="C7" s="108" t="s">
        <v>0</v>
      </c>
      <c r="D7" s="109"/>
      <c r="E7" s="110"/>
      <c r="F7" s="111"/>
      <c r="G7" s="32"/>
      <c r="H7" s="33" t="str">
        <f>IF(M7="NG","会社名を入力してください/","")</f>
        <v>会社名を入力してください/</v>
      </c>
      <c r="J7" s="41"/>
      <c r="K7" s="41"/>
      <c r="L7" s="16"/>
      <c r="M7" s="42" t="str">
        <f>IF(D7="","NG","OK")</f>
        <v>NG</v>
      </c>
      <c r="N7" s="42"/>
    </row>
    <row r="8" spans="1:14">
      <c r="A8" s="32"/>
      <c r="B8" s="32"/>
      <c r="C8" s="108"/>
      <c r="D8" s="110"/>
      <c r="E8" s="110"/>
      <c r="F8" s="111"/>
      <c r="G8" s="32"/>
      <c r="J8" s="41"/>
      <c r="K8" s="41"/>
      <c r="L8" s="16"/>
      <c r="M8" s="42"/>
      <c r="N8" s="38"/>
    </row>
    <row r="9" spans="1:14">
      <c r="A9" s="32"/>
      <c r="B9" s="32"/>
      <c r="C9" s="108" t="s">
        <v>137</v>
      </c>
      <c r="D9" s="109"/>
      <c r="E9" s="110"/>
      <c r="F9" s="111"/>
      <c r="G9" s="32"/>
      <c r="H9" s="33" t="str">
        <f>IF(M9="NG","施設名を入力してください/","")</f>
        <v>施設名を入力してください/</v>
      </c>
      <c r="J9" s="41"/>
      <c r="K9" s="41"/>
      <c r="L9" s="16"/>
      <c r="M9" s="42" t="str">
        <f>IF(D9="","NG","OK")</f>
        <v>NG</v>
      </c>
      <c r="N9" s="38" t="str">
        <f>IF(AND(D8="",SUM(D11:D18)&gt;0),"NG","OK")</f>
        <v>OK</v>
      </c>
    </row>
    <row r="10" spans="1:14">
      <c r="A10" s="32"/>
      <c r="B10" s="32"/>
      <c r="C10" s="108"/>
      <c r="D10" s="110"/>
      <c r="E10" s="110"/>
      <c r="F10" s="111"/>
      <c r="G10" s="32"/>
      <c r="J10" s="35"/>
      <c r="K10" s="35"/>
      <c r="L10" s="16"/>
      <c r="M10" s="42"/>
      <c r="N10" s="38" t="str">
        <f>IF(AND(D8&lt;&gt;"",SUM(D11:D18)=0),"NG","OK")</f>
        <v>OK</v>
      </c>
    </row>
    <row r="11" spans="1:14">
      <c r="A11" s="32"/>
      <c r="B11" s="32"/>
      <c r="C11" s="108" t="s">
        <v>138</v>
      </c>
      <c r="D11" s="109"/>
      <c r="E11" s="110"/>
      <c r="F11" s="111"/>
      <c r="G11" s="32"/>
      <c r="H11" s="33" t="str">
        <f>IF(M11="NG","御担当部署を入力してください/","")</f>
        <v>御担当部署を入力してください/</v>
      </c>
      <c r="J11" s="35"/>
      <c r="K11" s="35"/>
      <c r="L11" s="16"/>
      <c r="M11" s="42" t="str">
        <f>IF(D11="","NG","OK")</f>
        <v>NG</v>
      </c>
      <c r="N11" s="38"/>
    </row>
    <row r="12" spans="1:14">
      <c r="A12" s="32"/>
      <c r="B12" s="32"/>
      <c r="C12" s="108"/>
      <c r="D12" s="110"/>
      <c r="E12" s="110"/>
      <c r="F12" s="111"/>
      <c r="G12" s="32"/>
      <c r="J12" s="17"/>
      <c r="K12" s="17"/>
      <c r="L12" s="16"/>
      <c r="M12" s="42"/>
      <c r="N12" s="38"/>
    </row>
    <row r="13" spans="1:14" ht="15" customHeight="1">
      <c r="A13" s="32"/>
      <c r="B13" s="32"/>
      <c r="C13" s="108" t="s">
        <v>139</v>
      </c>
      <c r="D13" s="109"/>
      <c r="E13" s="110"/>
      <c r="F13" s="111"/>
      <c r="G13" s="32"/>
      <c r="H13" s="33" t="str">
        <f>IF(M13="NG","御担当者名を入力してください/","")</f>
        <v>御担当者名を入力してください/</v>
      </c>
      <c r="J13" s="35"/>
      <c r="K13" s="35"/>
      <c r="L13" s="16"/>
      <c r="M13" s="42" t="str">
        <f>IF(D13="","NG","OK")</f>
        <v>NG</v>
      </c>
      <c r="N13" s="38"/>
    </row>
    <row r="14" spans="1:14">
      <c r="A14" s="32"/>
      <c r="B14" s="32"/>
      <c r="C14" s="108"/>
      <c r="D14" s="110"/>
      <c r="E14" s="110"/>
      <c r="F14" s="111"/>
      <c r="G14" s="32"/>
      <c r="J14" s="35"/>
      <c r="K14" s="35"/>
      <c r="L14" s="16"/>
      <c r="M14" s="42"/>
      <c r="N14" s="38"/>
    </row>
    <row r="15" spans="1:14" ht="15" customHeight="1">
      <c r="A15" s="32"/>
      <c r="B15" s="32"/>
      <c r="C15" s="112" t="s">
        <v>140</v>
      </c>
      <c r="D15" s="110"/>
      <c r="E15" s="110"/>
      <c r="F15" s="111"/>
      <c r="G15" s="32"/>
      <c r="H15" s="33" t="str">
        <f>IF(M15="NG","電話番号を入力してください/","")</f>
        <v>電話番号を入力してください/</v>
      </c>
      <c r="J15" s="35"/>
      <c r="K15" s="35"/>
      <c r="L15" s="16"/>
      <c r="M15" s="42" t="str">
        <f>IF(D15="","NG","OK")</f>
        <v>NG</v>
      </c>
      <c r="N15" s="38"/>
    </row>
    <row r="16" spans="1:14">
      <c r="A16" s="32"/>
      <c r="B16" s="32"/>
      <c r="C16" s="112"/>
      <c r="D16" s="113"/>
      <c r="E16" s="113"/>
      <c r="F16" s="114"/>
      <c r="G16" s="32"/>
      <c r="J16" s="35"/>
      <c r="K16" s="35"/>
      <c r="L16" s="16"/>
      <c r="M16" s="42"/>
      <c r="N16" s="38"/>
    </row>
    <row r="17" spans="1:14" s="43" customFormat="1">
      <c r="A17" s="32"/>
      <c r="B17" s="32"/>
      <c r="C17" s="108" t="s">
        <v>141</v>
      </c>
      <c r="D17" s="109"/>
      <c r="E17" s="110"/>
      <c r="F17" s="111"/>
      <c r="G17" s="32"/>
      <c r="H17" s="33" t="str">
        <f>IF(M17="NG","施設の立地する住所を入力してください/","")</f>
        <v>施設の立地する住所を入力してください/</v>
      </c>
      <c r="J17" s="35"/>
      <c r="K17" s="35"/>
      <c r="L17" s="16"/>
      <c r="M17" s="42" t="str">
        <f>IF(D17="","NG","OK")</f>
        <v>NG</v>
      </c>
      <c r="N17" s="38" t="e">
        <f>IF(AND(#REF!&lt;&gt;"",SUM(#REF!,#REF!,#REF!,#REF!,#REF!,B17:B18,D17:D18,F17:F18)=0),"NG","OK")</f>
        <v>#REF!</v>
      </c>
    </row>
    <row r="18" spans="1:14" s="43" customFormat="1">
      <c r="A18" s="32"/>
      <c r="B18" s="32"/>
      <c r="C18" s="108"/>
      <c r="D18" s="110"/>
      <c r="E18" s="110"/>
      <c r="F18" s="111"/>
      <c r="G18" s="32"/>
      <c r="H18" s="33"/>
      <c r="J18" s="35"/>
      <c r="K18" s="35"/>
      <c r="L18" s="16"/>
      <c r="M18" s="42"/>
      <c r="N18" s="38" t="e">
        <f>IF(AND(#REF!="",SUM(#REF!,#REF!,#REF!,#REF!,#REF!,B17:B18,D17:D18,F17:F18)&gt;0),"NG","OK")</f>
        <v>#REF!</v>
      </c>
    </row>
    <row r="19" spans="1:14" s="43" customFormat="1" ht="15" customHeight="1">
      <c r="A19" s="32"/>
      <c r="B19" s="32"/>
      <c r="C19" s="112" t="s">
        <v>184</v>
      </c>
      <c r="D19" s="116"/>
      <c r="E19" s="110"/>
      <c r="F19" s="111"/>
      <c r="G19" s="32"/>
      <c r="H19" s="33" t="str">
        <f>IF(M19="NG","メールアドレスを入力してください/","")</f>
        <v>メールアドレスを入力してください/</v>
      </c>
      <c r="J19" s="35"/>
      <c r="K19" s="35"/>
      <c r="L19" s="16"/>
      <c r="M19" s="42" t="str">
        <f>IF(D19="","NG","OK")</f>
        <v>NG</v>
      </c>
      <c r="N19" s="38"/>
    </row>
    <row r="20" spans="1:14" s="43" customFormat="1">
      <c r="A20" s="32"/>
      <c r="B20" s="32"/>
      <c r="C20" s="115"/>
      <c r="D20" s="113"/>
      <c r="E20" s="113"/>
      <c r="F20" s="114"/>
      <c r="G20" s="32"/>
      <c r="H20" s="33"/>
      <c r="J20" s="35"/>
      <c r="K20" s="35"/>
      <c r="L20" s="16"/>
      <c r="M20" s="42"/>
      <c r="N20" s="38"/>
    </row>
    <row r="21" spans="1:14" s="43" customFormat="1">
      <c r="A21" s="32"/>
      <c r="B21" s="32"/>
      <c r="C21" s="44"/>
      <c r="D21" s="44"/>
      <c r="E21" s="44"/>
      <c r="F21" s="44"/>
      <c r="G21" s="32"/>
      <c r="H21" s="33"/>
      <c r="J21" s="35"/>
      <c r="K21" s="35"/>
      <c r="L21" s="16"/>
      <c r="M21" s="42"/>
      <c r="N21" s="38"/>
    </row>
    <row r="22" spans="1:14" s="43" customFormat="1">
      <c r="A22" s="32"/>
      <c r="B22" s="32"/>
      <c r="C22" s="117" t="s">
        <v>183</v>
      </c>
      <c r="D22" s="117"/>
      <c r="E22" s="117"/>
      <c r="F22" s="118"/>
      <c r="G22" s="32"/>
      <c r="H22" s="33"/>
      <c r="J22" s="35"/>
      <c r="K22" s="35"/>
      <c r="L22" s="16"/>
      <c r="M22" s="38"/>
    </row>
    <row r="23" spans="1:14" s="43" customFormat="1">
      <c r="A23" s="32"/>
      <c r="B23" s="32"/>
      <c r="C23" s="117"/>
      <c r="D23" s="117"/>
      <c r="E23" s="117"/>
      <c r="F23" s="118"/>
      <c r="G23" s="32"/>
      <c r="H23" s="33"/>
      <c r="J23" s="35"/>
      <c r="K23" s="35"/>
      <c r="L23" s="16"/>
      <c r="M23" s="38"/>
    </row>
    <row r="24" spans="1:14" s="43" customFormat="1">
      <c r="A24" s="32"/>
      <c r="B24" s="32"/>
      <c r="C24" s="117"/>
      <c r="D24" s="117"/>
      <c r="E24" s="117"/>
      <c r="F24" s="118"/>
      <c r="G24" s="32"/>
      <c r="H24" s="33"/>
      <c r="J24" s="35"/>
      <c r="K24" s="35"/>
      <c r="L24" s="16"/>
      <c r="M24" s="38"/>
    </row>
    <row r="25" spans="1:14" s="43" customFormat="1">
      <c r="A25" s="32"/>
      <c r="B25" s="32"/>
      <c r="C25" s="117"/>
      <c r="D25" s="117"/>
      <c r="E25" s="117"/>
      <c r="F25" s="118"/>
      <c r="G25" s="32"/>
      <c r="H25" s="33"/>
      <c r="J25" s="35"/>
      <c r="K25" s="35"/>
      <c r="L25" s="16"/>
      <c r="M25" s="38"/>
    </row>
    <row r="26" spans="1:14" s="43" customFormat="1">
      <c r="A26" s="32"/>
      <c r="B26" s="32"/>
      <c r="C26" s="117"/>
      <c r="D26" s="117"/>
      <c r="E26" s="117"/>
      <c r="F26" s="118"/>
      <c r="G26" s="32"/>
      <c r="H26" s="33"/>
      <c r="J26" s="35"/>
      <c r="K26" s="35"/>
      <c r="L26" s="16"/>
      <c r="M26" s="38"/>
    </row>
    <row r="27" spans="1:14" s="43" customFormat="1">
      <c r="A27" s="32"/>
      <c r="B27" s="32"/>
      <c r="C27" s="117"/>
      <c r="D27" s="117"/>
      <c r="E27" s="117"/>
      <c r="F27" s="118"/>
      <c r="G27" s="32"/>
      <c r="H27" s="33"/>
      <c r="J27" s="35"/>
      <c r="K27" s="35"/>
      <c r="L27" s="16"/>
      <c r="M27" s="38"/>
    </row>
    <row r="28" spans="1:14" s="43" customFormat="1">
      <c r="A28" s="32"/>
      <c r="B28" s="32"/>
      <c r="C28" s="117"/>
      <c r="D28" s="117"/>
      <c r="E28" s="117"/>
      <c r="F28" s="118"/>
      <c r="G28" s="32"/>
      <c r="H28" s="33"/>
      <c r="J28" s="35"/>
      <c r="K28" s="35"/>
      <c r="L28" s="16"/>
      <c r="M28" s="38"/>
    </row>
    <row r="29" spans="1:14" s="43" customFormat="1">
      <c r="A29" s="32"/>
      <c r="B29" s="32"/>
      <c r="C29" s="117"/>
      <c r="D29" s="117"/>
      <c r="E29" s="117"/>
      <c r="F29" s="118"/>
      <c r="G29" s="32"/>
      <c r="H29" s="33"/>
      <c r="J29" s="35"/>
      <c r="K29" s="35"/>
      <c r="L29" s="16"/>
      <c r="M29" s="38"/>
    </row>
    <row r="30" spans="1:14" s="43" customFormat="1">
      <c r="A30" s="32"/>
      <c r="B30" s="32"/>
      <c r="C30" s="117"/>
      <c r="D30" s="117"/>
      <c r="E30" s="117"/>
      <c r="F30" s="118"/>
      <c r="G30" s="32"/>
      <c r="H30" s="33"/>
      <c r="J30" s="35"/>
      <c r="K30" s="35"/>
      <c r="L30" s="16"/>
      <c r="M30" s="38"/>
    </row>
    <row r="31" spans="1:14" s="43" customFormat="1">
      <c r="A31" s="32"/>
      <c r="B31" s="32"/>
      <c r="C31" s="117"/>
      <c r="D31" s="117"/>
      <c r="E31" s="117"/>
      <c r="F31" s="118"/>
      <c r="G31" s="32"/>
      <c r="H31" s="33"/>
      <c r="J31" s="35"/>
      <c r="K31" s="35"/>
      <c r="L31" s="16"/>
      <c r="M31" s="38"/>
    </row>
    <row r="32" spans="1:14" s="43" customFormat="1">
      <c r="A32" s="32"/>
      <c r="B32" s="32"/>
      <c r="C32" s="117"/>
      <c r="D32" s="117"/>
      <c r="E32" s="117"/>
      <c r="F32" s="118"/>
      <c r="G32" s="32"/>
      <c r="H32" s="33"/>
      <c r="J32" s="35"/>
      <c r="K32" s="35"/>
      <c r="L32" s="16"/>
      <c r="M32" s="38"/>
    </row>
    <row r="33" spans="1:13" s="43" customFormat="1">
      <c r="A33" s="32"/>
      <c r="B33" s="32"/>
      <c r="C33" s="119"/>
      <c r="D33" s="119"/>
      <c r="E33" s="119"/>
      <c r="F33" s="120"/>
      <c r="G33" s="32"/>
      <c r="H33" s="33"/>
      <c r="J33" s="35"/>
      <c r="K33" s="35"/>
      <c r="L33" s="16"/>
      <c r="M33" s="38"/>
    </row>
    <row r="34" spans="1:13" s="43" customFormat="1">
      <c r="A34" s="32"/>
      <c r="B34" s="32"/>
      <c r="C34" s="32"/>
      <c r="D34" s="32"/>
      <c r="E34" s="45"/>
      <c r="F34" s="32"/>
      <c r="G34" s="32"/>
      <c r="H34" s="33"/>
      <c r="J34" s="35"/>
      <c r="K34" s="35"/>
      <c r="L34" s="16"/>
      <c r="M34" s="38"/>
    </row>
    <row r="35" spans="1:13" s="43" customFormat="1">
      <c r="A35" s="32"/>
      <c r="B35" s="32"/>
      <c r="C35" s="32" t="s">
        <v>1</v>
      </c>
      <c r="D35" s="32"/>
      <c r="E35" s="45"/>
      <c r="F35" s="32"/>
      <c r="G35" s="32"/>
      <c r="H35" s="33"/>
      <c r="J35" s="35"/>
      <c r="K35" s="35"/>
      <c r="L35" s="16"/>
      <c r="M35" s="38"/>
    </row>
    <row r="36" spans="1:13" s="43" customFormat="1">
      <c r="A36" s="32"/>
      <c r="B36" s="32"/>
      <c r="C36" s="32"/>
      <c r="D36" s="32"/>
      <c r="E36" s="45"/>
      <c r="F36" s="32"/>
      <c r="G36" s="32"/>
      <c r="H36" s="33"/>
      <c r="J36" s="35"/>
      <c r="K36" s="35"/>
      <c r="L36" s="16"/>
      <c r="M36" s="38"/>
    </row>
    <row r="37" spans="1:13" s="43" customFormat="1">
      <c r="A37" s="32"/>
      <c r="B37" s="32"/>
      <c r="C37" s="46" t="s">
        <v>151</v>
      </c>
      <c r="D37" s="122" t="s">
        <v>152</v>
      </c>
      <c r="E37" s="123"/>
      <c r="F37" s="124"/>
      <c r="G37" s="32"/>
      <c r="H37" s="33"/>
      <c r="J37" s="35"/>
      <c r="K37" s="35"/>
      <c r="L37" s="16"/>
      <c r="M37" s="38"/>
    </row>
    <row r="38" spans="1:13" s="43" customFormat="1" ht="31.5">
      <c r="A38" s="32"/>
      <c r="B38" s="32"/>
      <c r="C38" s="46" t="s">
        <v>153</v>
      </c>
      <c r="D38" s="122" t="s">
        <v>154</v>
      </c>
      <c r="E38" s="123"/>
      <c r="F38" s="124"/>
      <c r="G38" s="32"/>
      <c r="H38" s="33"/>
      <c r="J38" s="35"/>
      <c r="K38" s="35"/>
      <c r="L38" s="16"/>
      <c r="M38" s="38"/>
    </row>
    <row r="39" spans="1:13" s="43" customFormat="1" ht="31.5">
      <c r="A39" s="32"/>
      <c r="B39" s="32"/>
      <c r="C39" s="46" t="s">
        <v>155</v>
      </c>
      <c r="D39" s="122" t="s">
        <v>156</v>
      </c>
      <c r="E39" s="123"/>
      <c r="F39" s="124"/>
      <c r="G39" s="32"/>
      <c r="H39" s="33"/>
      <c r="J39" s="35"/>
      <c r="K39" s="35"/>
      <c r="L39" s="16"/>
      <c r="M39" s="38"/>
    </row>
    <row r="40" spans="1:13" s="43" customFormat="1">
      <c r="A40" s="32"/>
      <c r="B40" s="32"/>
      <c r="C40" s="46" t="s">
        <v>157</v>
      </c>
      <c r="D40" s="122" t="s">
        <v>158</v>
      </c>
      <c r="E40" s="123"/>
      <c r="F40" s="124"/>
      <c r="G40" s="32"/>
      <c r="H40" s="33"/>
      <c r="J40" s="35"/>
      <c r="K40" s="35"/>
      <c r="L40" s="16"/>
      <c r="M40" s="38"/>
    </row>
    <row r="41" spans="1:13" s="43" customFormat="1" ht="30" customHeight="1">
      <c r="A41" s="32"/>
      <c r="B41" s="32"/>
      <c r="C41" s="46" t="s">
        <v>159</v>
      </c>
      <c r="D41" s="125" t="s">
        <v>160</v>
      </c>
      <c r="E41" s="123"/>
      <c r="F41" s="124"/>
      <c r="G41" s="32"/>
      <c r="H41" s="33"/>
      <c r="J41" s="35"/>
      <c r="K41" s="35"/>
      <c r="L41" s="16"/>
      <c r="M41" s="38"/>
    </row>
    <row r="42" spans="1:13" s="43" customFormat="1">
      <c r="A42" s="32"/>
      <c r="B42" s="32"/>
      <c r="C42" s="47"/>
      <c r="D42" s="32"/>
      <c r="E42" s="45"/>
      <c r="F42" s="32"/>
      <c r="G42" s="32"/>
      <c r="H42" s="33"/>
      <c r="J42" s="35"/>
      <c r="K42" s="35"/>
      <c r="L42" s="16"/>
      <c r="M42" s="38"/>
    </row>
    <row r="43" spans="1:13" s="43" customFormat="1">
      <c r="A43" s="32"/>
      <c r="B43" s="32"/>
      <c r="C43" s="48"/>
      <c r="D43" s="32"/>
      <c r="E43" s="45"/>
      <c r="F43" s="32"/>
      <c r="G43" s="32"/>
      <c r="H43" s="33"/>
      <c r="J43" s="35"/>
      <c r="K43" s="35"/>
      <c r="L43" s="16"/>
      <c r="M43" s="38"/>
    </row>
    <row r="44" spans="1:13" s="43" customFormat="1">
      <c r="A44" s="32"/>
      <c r="B44" s="32"/>
      <c r="C44" s="49" t="s">
        <v>142</v>
      </c>
      <c r="D44" s="32"/>
      <c r="E44" s="45"/>
      <c r="F44" s="32"/>
      <c r="G44" s="32"/>
      <c r="H44" s="33"/>
      <c r="J44" s="35"/>
      <c r="K44" s="35"/>
      <c r="L44" s="16"/>
      <c r="M44" s="38"/>
    </row>
    <row r="45" spans="1:13" s="43" customFormat="1">
      <c r="A45" s="32"/>
      <c r="B45" s="32"/>
      <c r="C45" s="121" t="s">
        <v>143</v>
      </c>
      <c r="D45" s="121"/>
      <c r="E45" s="121"/>
      <c r="F45" s="121"/>
      <c r="G45" s="32"/>
      <c r="H45" s="33"/>
      <c r="J45" s="35"/>
      <c r="K45" s="35"/>
      <c r="L45" s="16"/>
      <c r="M45" s="38"/>
    </row>
    <row r="46" spans="1:13" s="43" customFormat="1">
      <c r="A46" s="44"/>
      <c r="B46" s="44"/>
      <c r="C46" s="121"/>
      <c r="D46" s="121"/>
      <c r="E46" s="121"/>
      <c r="F46" s="121"/>
      <c r="G46" s="44"/>
      <c r="H46" s="33"/>
      <c r="J46" s="35"/>
      <c r="K46" s="35"/>
      <c r="L46" s="16"/>
      <c r="M46" s="38"/>
    </row>
    <row r="47" spans="1:13" s="43" customFormat="1">
      <c r="A47" s="44"/>
      <c r="B47" s="44"/>
      <c r="C47" s="51" t="s">
        <v>4</v>
      </c>
      <c r="D47" s="44"/>
      <c r="E47" s="44"/>
      <c r="F47" s="44"/>
      <c r="G47" s="44"/>
      <c r="H47" s="33"/>
      <c r="J47" s="35"/>
      <c r="K47" s="35"/>
      <c r="L47" s="16"/>
      <c r="M47" s="38"/>
    </row>
    <row r="48" spans="1:13" s="43" customFormat="1">
      <c r="A48" s="44"/>
      <c r="B48" s="44"/>
      <c r="C48" s="22"/>
      <c r="D48" s="106" t="s">
        <v>144</v>
      </c>
      <c r="E48" s="107"/>
      <c r="F48" s="44"/>
      <c r="G48" s="44"/>
      <c r="H48" s="33"/>
      <c r="J48" s="35"/>
      <c r="K48" s="35"/>
      <c r="L48" s="16"/>
      <c r="M48" s="38"/>
    </row>
    <row r="49" spans="1:13" s="43" customFormat="1">
      <c r="A49" s="44"/>
      <c r="B49" s="44"/>
      <c r="C49" s="22"/>
      <c r="D49" s="106" t="s">
        <v>145</v>
      </c>
      <c r="E49" s="107"/>
      <c r="F49" s="44"/>
      <c r="G49" s="44"/>
      <c r="H49" s="33"/>
      <c r="J49" s="35"/>
      <c r="K49" s="35"/>
      <c r="L49" s="16"/>
      <c r="M49" s="38"/>
    </row>
    <row r="50" spans="1:13">
      <c r="J50" s="35"/>
      <c r="K50" s="35"/>
      <c r="L50" s="16"/>
      <c r="M50" s="38"/>
    </row>
    <row r="51" spans="1:13">
      <c r="J51" s="35"/>
      <c r="K51" s="35"/>
      <c r="L51" s="16"/>
      <c r="M51" s="38"/>
    </row>
    <row r="52" spans="1:13">
      <c r="J52" s="35"/>
      <c r="K52" s="35"/>
      <c r="L52" s="16"/>
      <c r="M52" s="38"/>
    </row>
    <row r="53" spans="1:13">
      <c r="J53" s="35"/>
      <c r="K53" s="35"/>
      <c r="L53" s="16"/>
      <c r="M53" s="38"/>
    </row>
    <row r="54" spans="1:13">
      <c r="J54" s="35"/>
      <c r="K54" s="35"/>
      <c r="L54" s="16"/>
      <c r="M54" s="38"/>
    </row>
    <row r="55" spans="1:13">
      <c r="J55" s="35"/>
      <c r="K55" s="35"/>
      <c r="L55" s="16"/>
      <c r="M55" s="38"/>
    </row>
    <row r="56" spans="1:13">
      <c r="J56" s="35"/>
      <c r="K56" s="35"/>
      <c r="L56" s="16"/>
      <c r="M56" s="38"/>
    </row>
    <row r="57" spans="1:13">
      <c r="J57" s="35"/>
      <c r="K57" s="35"/>
      <c r="L57" s="16"/>
      <c r="M57" s="38"/>
    </row>
    <row r="58" spans="1:13">
      <c r="J58" s="35"/>
      <c r="K58" s="35"/>
      <c r="L58" s="16"/>
      <c r="M58" s="38"/>
    </row>
    <row r="59" spans="1:13">
      <c r="J59" s="35"/>
      <c r="K59" s="35"/>
      <c r="L59" s="16"/>
      <c r="M59" s="38"/>
    </row>
    <row r="60" spans="1:13">
      <c r="J60" s="35"/>
      <c r="K60" s="35"/>
      <c r="L60" s="16"/>
      <c r="M60" s="38"/>
    </row>
    <row r="61" spans="1:13">
      <c r="J61" s="35"/>
      <c r="K61" s="35"/>
      <c r="L61" s="16"/>
      <c r="M61" s="38"/>
    </row>
    <row r="62" spans="1:13">
      <c r="J62" s="35"/>
      <c r="K62" s="35"/>
      <c r="L62" s="16"/>
      <c r="M62" s="38"/>
    </row>
    <row r="63" spans="1:13">
      <c r="J63" s="35"/>
      <c r="K63" s="35"/>
      <c r="L63" s="16"/>
      <c r="M63" s="38"/>
    </row>
    <row r="64" spans="1:13">
      <c r="J64" s="35"/>
      <c r="K64" s="35"/>
      <c r="L64" s="16"/>
      <c r="M64" s="38"/>
    </row>
    <row r="65" spans="10:13">
      <c r="J65" s="35"/>
      <c r="K65" s="35"/>
      <c r="L65" s="16"/>
      <c r="M65" s="38"/>
    </row>
    <row r="66" spans="10:13">
      <c r="J66" s="35"/>
      <c r="K66" s="35"/>
      <c r="L66" s="16"/>
      <c r="M66" s="38"/>
    </row>
    <row r="67" spans="10:13">
      <c r="J67" s="35"/>
      <c r="K67" s="35"/>
      <c r="L67" s="16"/>
      <c r="M67" s="38"/>
    </row>
    <row r="68" spans="10:13">
      <c r="J68" s="35"/>
      <c r="K68" s="35"/>
      <c r="L68" s="16"/>
      <c r="M68" s="38"/>
    </row>
    <row r="69" spans="10:13">
      <c r="J69" s="35"/>
      <c r="K69" s="35"/>
      <c r="L69" s="16"/>
      <c r="M69" s="38"/>
    </row>
    <row r="70" spans="10:13">
      <c r="J70" s="35"/>
      <c r="K70" s="35"/>
      <c r="L70" s="16"/>
      <c r="M70" s="38"/>
    </row>
    <row r="71" spans="10:13">
      <c r="J71" s="35"/>
      <c r="K71" s="35"/>
      <c r="L71" s="16"/>
      <c r="M71" s="38"/>
    </row>
    <row r="72" spans="10:13">
      <c r="J72" s="35"/>
      <c r="K72" s="35"/>
      <c r="L72" s="16"/>
      <c r="M72" s="38"/>
    </row>
    <row r="73" spans="10:13"/>
    <row r="74" spans="10:13"/>
    <row r="75" spans="10:13"/>
    <row r="76" spans="10:13"/>
    <row r="77" spans="10:13"/>
  </sheetData>
  <sheetProtection algorithmName="SHA-512" hashValue="4SPUyDkL/TUi382vH+mDoAjOdF4u0xFYrYcXKC4/DQOo61yLmDgeM9rYpJIkKHnfZKskf4AjhwgJCfsGzIWgbg==" saltValue="ZB33U74Y44qWvmffrncGBA==" spinCount="100000" sheet="1" objects="1" scenarios="1"/>
  <mergeCells count="24">
    <mergeCell ref="D41:F41"/>
    <mergeCell ref="C11:C12"/>
    <mergeCell ref="D11:F12"/>
    <mergeCell ref="C2:F4"/>
    <mergeCell ref="C7:C8"/>
    <mergeCell ref="D7:F8"/>
    <mergeCell ref="C9:C10"/>
    <mergeCell ref="D9:F10"/>
    <mergeCell ref="D49:E49"/>
    <mergeCell ref="C13:C14"/>
    <mergeCell ref="D13:F14"/>
    <mergeCell ref="C15:C16"/>
    <mergeCell ref="D15:F16"/>
    <mergeCell ref="C17:C18"/>
    <mergeCell ref="D17:F18"/>
    <mergeCell ref="C19:C20"/>
    <mergeCell ref="D19:F20"/>
    <mergeCell ref="C22:F33"/>
    <mergeCell ref="C45:F46"/>
    <mergeCell ref="D48:E48"/>
    <mergeCell ref="D37:F37"/>
    <mergeCell ref="D38:F38"/>
    <mergeCell ref="D39:F39"/>
    <mergeCell ref="D40:F40"/>
  </mergeCells>
  <phoneticPr fontId="2"/>
  <conditionalFormatting sqref="C47:C49">
    <cfRule type="expression" dxfId="10" priority="1">
      <formula>#REF!=1</formula>
    </cfRule>
  </conditionalFormatting>
  <dataValidations count="1">
    <dataValidation type="list" allowBlank="1" showInputMessage="1" showErrorMessage="1" sqref="C48:C49" xr:uid="{64351958-B115-4EA2-B192-2A47CAE498FB}">
      <formula1>"○,　"</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7904-E317-461B-90F4-A62E310B326F}">
  <dimension ref="A1:U50"/>
  <sheetViews>
    <sheetView showGridLines="0" zoomScaleNormal="100" workbookViewId="0"/>
  </sheetViews>
  <sheetFormatPr defaultColWidth="0" defaultRowHeight="15.75" zeroHeight="1"/>
  <cols>
    <col min="1" max="1" width="3.625" style="44" customWidth="1"/>
    <col min="2" max="14" width="5.625" style="44" customWidth="1"/>
    <col min="15" max="15" width="3.625" style="44" customWidth="1"/>
    <col min="16" max="16" width="52.75" style="52" customWidth="1"/>
    <col min="17" max="17" width="0" style="34" hidden="1" customWidth="1"/>
    <col min="18" max="19" width="8.75" style="35" hidden="1" customWidth="1"/>
    <col min="20" max="21" width="8.75" style="38" hidden="1" customWidth="1"/>
    <col min="22" max="16384" width="8.625" style="34" hidden="1"/>
  </cols>
  <sheetData>
    <row r="1" spans="1:21">
      <c r="A1" s="32"/>
      <c r="B1" s="32"/>
      <c r="C1" s="32"/>
      <c r="D1" s="32"/>
      <c r="E1" s="32"/>
      <c r="F1" s="32"/>
      <c r="G1" s="32"/>
      <c r="H1" s="32"/>
      <c r="I1" s="32"/>
      <c r="J1" s="32"/>
      <c r="K1" s="32"/>
      <c r="L1" s="32"/>
      <c r="M1" s="32"/>
      <c r="N1" s="32"/>
      <c r="O1" s="32"/>
      <c r="T1" s="16"/>
      <c r="U1" s="36"/>
    </row>
    <row r="2" spans="1:21" ht="16.5">
      <c r="A2" s="32"/>
      <c r="B2" s="53"/>
      <c r="C2" s="32"/>
      <c r="D2" s="32"/>
      <c r="F2" s="32"/>
      <c r="G2" s="32"/>
      <c r="H2" s="32"/>
      <c r="I2" s="32"/>
      <c r="J2" s="32"/>
      <c r="K2" s="32"/>
      <c r="L2" s="32"/>
      <c r="M2" s="32"/>
      <c r="N2" s="32"/>
      <c r="R2" s="37" t="s">
        <v>119</v>
      </c>
      <c r="S2" s="37"/>
      <c r="U2" s="16"/>
    </row>
    <row r="3" spans="1:21">
      <c r="A3" s="32"/>
      <c r="B3" s="50"/>
      <c r="C3" s="50"/>
      <c r="D3" s="50"/>
      <c r="E3" s="50"/>
      <c r="F3" s="50"/>
      <c r="G3" s="50"/>
      <c r="H3" s="50"/>
      <c r="I3" s="50"/>
      <c r="J3" s="50"/>
      <c r="K3" s="50"/>
      <c r="L3" s="50"/>
      <c r="M3" s="50"/>
      <c r="N3" s="50"/>
      <c r="R3" s="39" t="s">
        <v>120</v>
      </c>
      <c r="S3" s="39"/>
      <c r="T3" s="36" t="s">
        <v>121</v>
      </c>
    </row>
    <row r="4" spans="1:21">
      <c r="A4" s="32"/>
      <c r="B4" s="54" t="s">
        <v>32</v>
      </c>
      <c r="C4" s="121" t="s">
        <v>189</v>
      </c>
      <c r="D4" s="121"/>
      <c r="E4" s="121"/>
      <c r="F4" s="121"/>
      <c r="G4" s="121"/>
      <c r="H4" s="121"/>
      <c r="I4" s="121"/>
      <c r="J4" s="121"/>
      <c r="K4" s="121"/>
      <c r="L4" s="121"/>
      <c r="M4" s="121"/>
      <c r="N4" s="121"/>
      <c r="T4" s="16"/>
      <c r="U4" s="16"/>
    </row>
    <row r="5" spans="1:21">
      <c r="A5" s="32"/>
      <c r="B5" s="54"/>
      <c r="C5" s="121"/>
      <c r="D5" s="121"/>
      <c r="E5" s="121"/>
      <c r="F5" s="121"/>
      <c r="G5" s="121"/>
      <c r="H5" s="121"/>
      <c r="I5" s="121"/>
      <c r="J5" s="121"/>
      <c r="K5" s="121"/>
      <c r="L5" s="121"/>
      <c r="M5" s="121"/>
      <c r="N5" s="121"/>
      <c r="Q5" s="56"/>
      <c r="R5" s="41"/>
      <c r="S5" s="41"/>
      <c r="T5" s="42"/>
      <c r="U5" s="42"/>
    </row>
    <row r="6" spans="1:21" ht="18.75">
      <c r="A6" s="32"/>
      <c r="B6" s="54"/>
      <c r="C6" s="69" t="s">
        <v>33</v>
      </c>
      <c r="D6" s="82"/>
      <c r="E6" s="127"/>
      <c r="F6" s="128"/>
      <c r="G6" s="83" t="s">
        <v>36</v>
      </c>
      <c r="H6" s="54"/>
      <c r="I6" s="54"/>
      <c r="J6" s="54"/>
      <c r="K6" s="54"/>
      <c r="L6" s="54"/>
      <c r="M6" s="54"/>
      <c r="N6" s="50"/>
      <c r="P6" s="52" t="str">
        <f>IF(T6="NG","埋立容量を入力してください/","")</f>
        <v>埋立容量を入力してください/</v>
      </c>
      <c r="Q6" s="62"/>
      <c r="R6" s="41"/>
      <c r="S6" s="41"/>
      <c r="T6" s="42" t="str">
        <f>IF(E6="","NG","OK")</f>
        <v>NG</v>
      </c>
      <c r="U6" s="42"/>
    </row>
    <row r="7" spans="1:21" ht="18.75">
      <c r="A7" s="32"/>
      <c r="B7" s="54"/>
      <c r="C7" s="69" t="s">
        <v>34</v>
      </c>
      <c r="D7" s="82"/>
      <c r="E7" s="127"/>
      <c r="F7" s="128"/>
      <c r="G7" s="83" t="s">
        <v>36</v>
      </c>
      <c r="H7" s="54"/>
      <c r="I7" s="54"/>
      <c r="J7" s="54"/>
      <c r="K7" s="54"/>
      <c r="L7" s="54"/>
      <c r="M7" s="54"/>
      <c r="N7" s="50"/>
      <c r="P7" s="52" t="str">
        <f>IF(T7="NG","残余容量を入力してください/","")</f>
        <v>残余容量を入力してください/</v>
      </c>
      <c r="R7" s="41"/>
      <c r="S7" s="41"/>
      <c r="T7" s="42" t="str">
        <f>IF(E7="","NG","OK")</f>
        <v>NG</v>
      </c>
      <c r="U7" s="42"/>
    </row>
    <row r="8" spans="1:21">
      <c r="A8" s="32"/>
      <c r="B8" s="54"/>
      <c r="C8" s="54"/>
      <c r="D8" s="54"/>
      <c r="E8" s="54"/>
      <c r="F8" s="54"/>
      <c r="G8" s="54"/>
      <c r="H8" s="54"/>
      <c r="I8" s="54"/>
      <c r="J8" s="54"/>
      <c r="K8" s="54"/>
      <c r="L8" s="54"/>
      <c r="M8" s="54"/>
      <c r="N8" s="50"/>
      <c r="R8" s="41"/>
      <c r="S8" s="41"/>
      <c r="T8" s="42"/>
      <c r="U8" s="42"/>
    </row>
    <row r="9" spans="1:21">
      <c r="B9" s="54" t="s">
        <v>11</v>
      </c>
      <c r="C9" s="121" t="s">
        <v>185</v>
      </c>
      <c r="D9" s="121"/>
      <c r="E9" s="121"/>
      <c r="F9" s="121"/>
      <c r="G9" s="121"/>
      <c r="H9" s="121"/>
      <c r="I9" s="121"/>
      <c r="J9" s="121"/>
      <c r="K9" s="121"/>
      <c r="L9" s="121"/>
      <c r="M9" s="121"/>
      <c r="N9" s="121"/>
      <c r="R9" s="41"/>
      <c r="S9" s="41"/>
      <c r="T9" s="16"/>
      <c r="U9" s="42"/>
    </row>
    <row r="10" spans="1:21">
      <c r="B10" s="54"/>
      <c r="C10" s="121"/>
      <c r="D10" s="121"/>
      <c r="E10" s="121"/>
      <c r="F10" s="121"/>
      <c r="G10" s="121"/>
      <c r="H10" s="121"/>
      <c r="I10" s="121"/>
      <c r="J10" s="121"/>
      <c r="K10" s="121"/>
      <c r="L10" s="121"/>
      <c r="M10" s="121"/>
      <c r="N10" s="121"/>
      <c r="T10" s="16"/>
    </row>
    <row r="11" spans="1:21">
      <c r="B11" s="54"/>
      <c r="C11" s="121"/>
      <c r="D11" s="121"/>
      <c r="E11" s="121"/>
      <c r="F11" s="121"/>
      <c r="G11" s="121"/>
      <c r="H11" s="121"/>
      <c r="I11" s="121"/>
      <c r="J11" s="121"/>
      <c r="K11" s="121"/>
      <c r="L11" s="121"/>
      <c r="M11" s="121"/>
      <c r="N11" s="121"/>
      <c r="Q11" s="56"/>
      <c r="T11" s="16"/>
    </row>
    <row r="12" spans="1:21">
      <c r="B12" s="57" t="s">
        <v>4</v>
      </c>
      <c r="C12" s="7"/>
      <c r="D12" s="50"/>
      <c r="E12" s="50"/>
      <c r="F12" s="50"/>
      <c r="G12" s="50"/>
      <c r="H12" s="50"/>
      <c r="I12" s="50"/>
      <c r="J12" s="50"/>
      <c r="K12" s="50"/>
      <c r="L12" s="50"/>
      <c r="M12" s="50"/>
      <c r="N12" s="50"/>
      <c r="P12" s="52" t="str">
        <f>IF(T12="NG","いずれかを選択してください/","")</f>
        <v>いずれかを選択してください/</v>
      </c>
      <c r="Q12" s="62"/>
      <c r="R12" s="17"/>
      <c r="S12" s="17"/>
      <c r="T12" s="42" t="str">
        <f>IF(C12="","NG","OK")</f>
        <v>NG</v>
      </c>
    </row>
    <row r="13" spans="1:21">
      <c r="B13" s="58" t="s">
        <v>5</v>
      </c>
      <c r="C13" s="69" t="s">
        <v>84</v>
      </c>
      <c r="D13" s="66"/>
      <c r="E13" s="60"/>
      <c r="F13" s="60"/>
      <c r="G13" s="60"/>
      <c r="H13" s="60"/>
      <c r="I13" s="60"/>
      <c r="J13" s="60"/>
      <c r="K13" s="60"/>
      <c r="L13" s="60"/>
      <c r="M13" s="61"/>
      <c r="N13" s="50"/>
      <c r="T13" s="16"/>
    </row>
    <row r="14" spans="1:21">
      <c r="B14" s="58" t="s">
        <v>6</v>
      </c>
      <c r="C14" s="69" t="s">
        <v>85</v>
      </c>
      <c r="D14" s="66"/>
      <c r="E14" s="60"/>
      <c r="F14" s="60"/>
      <c r="G14" s="60"/>
      <c r="H14" s="60"/>
      <c r="I14" s="60"/>
      <c r="J14" s="60"/>
      <c r="K14" s="60"/>
      <c r="L14" s="60"/>
      <c r="M14" s="61"/>
      <c r="N14" s="50"/>
      <c r="T14" s="16"/>
    </row>
    <row r="15" spans="1:21">
      <c r="B15" s="58" t="s">
        <v>7</v>
      </c>
      <c r="C15" s="69" t="s">
        <v>86</v>
      </c>
      <c r="D15" s="66"/>
      <c r="E15" s="60"/>
      <c r="F15" s="60"/>
      <c r="G15" s="60"/>
      <c r="H15" s="60"/>
      <c r="I15" s="60"/>
      <c r="J15" s="60"/>
      <c r="K15" s="60"/>
      <c r="L15" s="60"/>
      <c r="M15" s="61"/>
      <c r="N15" s="50"/>
      <c r="T15" s="16"/>
    </row>
    <row r="16" spans="1:21">
      <c r="B16" s="58" t="s">
        <v>8</v>
      </c>
      <c r="C16" s="69" t="s">
        <v>87</v>
      </c>
      <c r="D16" s="66"/>
      <c r="E16" s="60"/>
      <c r="F16" s="60"/>
      <c r="G16" s="60"/>
      <c r="H16" s="60"/>
      <c r="I16" s="60"/>
      <c r="J16" s="60"/>
      <c r="K16" s="60"/>
      <c r="L16" s="60"/>
      <c r="M16" s="61"/>
      <c r="N16" s="50"/>
    </row>
    <row r="17" spans="2:21">
      <c r="B17" s="70" t="s">
        <v>9</v>
      </c>
      <c r="C17" s="65" t="s">
        <v>35</v>
      </c>
      <c r="D17" s="66"/>
      <c r="E17" s="60"/>
      <c r="F17" s="60"/>
      <c r="G17" s="60"/>
      <c r="H17" s="60"/>
      <c r="I17" s="60"/>
      <c r="J17" s="60"/>
      <c r="K17" s="60"/>
      <c r="L17" s="60"/>
      <c r="M17" s="61"/>
      <c r="N17" s="50"/>
    </row>
    <row r="18" spans="2:21" ht="18.75">
      <c r="B18" s="68"/>
      <c r="C18" s="71"/>
      <c r="D18" s="132"/>
      <c r="E18" s="133"/>
      <c r="F18" s="133"/>
      <c r="G18" s="133"/>
      <c r="H18" s="133"/>
      <c r="I18" s="133"/>
      <c r="J18" s="133"/>
      <c r="K18" s="133"/>
      <c r="L18" s="133"/>
      <c r="M18" s="134"/>
      <c r="N18" s="50"/>
      <c r="P18" s="52" t="str">
        <f>IF(T18="NG","その他の具体的な内容を記入してください/","")</f>
        <v/>
      </c>
      <c r="R18" s="55">
        <f>IF(C12&lt;&gt;5,1,"")</f>
        <v>1</v>
      </c>
      <c r="T18" s="42" t="str">
        <f>IF(AND(C12=5,D18=""),"NG","OK")</f>
        <v>OK</v>
      </c>
    </row>
    <row r="19" spans="2:21"/>
    <row r="20" spans="2:21">
      <c r="B20" s="54" t="s">
        <v>12</v>
      </c>
      <c r="C20" s="121" t="s">
        <v>186</v>
      </c>
      <c r="D20" s="121"/>
      <c r="E20" s="121"/>
      <c r="F20" s="121"/>
      <c r="G20" s="121"/>
      <c r="H20" s="121"/>
      <c r="I20" s="121"/>
      <c r="J20" s="121"/>
      <c r="K20" s="121"/>
      <c r="L20" s="121"/>
      <c r="M20" s="121"/>
      <c r="N20" s="121"/>
    </row>
    <row r="21" spans="2:21">
      <c r="B21" s="54"/>
      <c r="C21" s="121"/>
      <c r="D21" s="121"/>
      <c r="E21" s="121"/>
      <c r="F21" s="121"/>
      <c r="G21" s="121"/>
      <c r="H21" s="121"/>
      <c r="I21" s="121"/>
      <c r="J21" s="121"/>
      <c r="K21" s="121"/>
      <c r="L21" s="121"/>
      <c r="M21" s="121"/>
      <c r="N21" s="121"/>
    </row>
    <row r="22" spans="2:21">
      <c r="B22" s="57" t="s">
        <v>4</v>
      </c>
      <c r="C22" s="7"/>
      <c r="D22" s="50"/>
      <c r="E22" s="50"/>
      <c r="F22" s="50"/>
      <c r="G22" s="50"/>
      <c r="H22" s="50"/>
      <c r="I22" s="50"/>
      <c r="J22" s="50"/>
      <c r="K22" s="50"/>
      <c r="L22" s="50"/>
      <c r="M22" s="50"/>
      <c r="N22" s="50"/>
      <c r="P22" s="52" t="str">
        <f>IF(T22="NG","いずれかを選択してください/","")</f>
        <v/>
      </c>
      <c r="R22" s="55">
        <f>IF(C12&lt;&gt;1,1,"")</f>
        <v>1</v>
      </c>
      <c r="T22" s="42" t="str">
        <f>IF(AND(C12=1,C22=""),"NG","OK")</f>
        <v>OK</v>
      </c>
    </row>
    <row r="23" spans="2:21">
      <c r="B23" s="63" t="s">
        <v>5</v>
      </c>
      <c r="C23" s="72" t="s">
        <v>37</v>
      </c>
      <c r="D23" s="66"/>
      <c r="E23" s="60"/>
      <c r="F23" s="60"/>
      <c r="G23" s="60"/>
      <c r="H23" s="60"/>
      <c r="I23" s="60"/>
      <c r="J23" s="60"/>
      <c r="K23" s="60"/>
      <c r="L23" s="60"/>
      <c r="M23" s="61"/>
      <c r="N23" s="50"/>
    </row>
    <row r="24" spans="2:21" s="44" customFormat="1" ht="18.75">
      <c r="B24" s="84"/>
      <c r="C24" s="75"/>
      <c r="D24" s="85" t="s">
        <v>39</v>
      </c>
      <c r="E24" s="60"/>
      <c r="F24" s="127"/>
      <c r="G24" s="128"/>
      <c r="H24" s="86" t="s">
        <v>41</v>
      </c>
      <c r="I24" s="60"/>
      <c r="J24" s="60"/>
      <c r="K24" s="60"/>
      <c r="L24" s="60"/>
      <c r="M24" s="61"/>
      <c r="N24" s="50"/>
      <c r="P24" s="52" t="str">
        <f>IF(T24="NG","受入量を入力してください/","")</f>
        <v/>
      </c>
      <c r="Q24" s="34"/>
      <c r="R24" s="55">
        <f>IF(C22&lt;&gt;1,1,"")</f>
        <v>1</v>
      </c>
      <c r="S24" s="35"/>
      <c r="T24" s="42" t="str">
        <f>IF(AND(C12=1,C22=1,F24=""),"NG","OK")</f>
        <v>OK</v>
      </c>
      <c r="U24" s="38"/>
    </row>
    <row r="25" spans="2:21" s="44" customFormat="1" ht="18.75">
      <c r="B25" s="87"/>
      <c r="C25" s="87"/>
      <c r="D25" s="85" t="s">
        <v>40</v>
      </c>
      <c r="E25" s="60"/>
      <c r="F25" s="127"/>
      <c r="G25" s="128"/>
      <c r="H25" s="86" t="s">
        <v>41</v>
      </c>
      <c r="I25" s="60"/>
      <c r="J25" s="60"/>
      <c r="K25" s="60"/>
      <c r="L25" s="60"/>
      <c r="M25" s="61"/>
      <c r="N25" s="50"/>
      <c r="P25" s="52" t="str">
        <f>IF(T25="NG","埋立量を入力してください/","")</f>
        <v/>
      </c>
      <c r="Q25" s="34"/>
      <c r="R25" s="35"/>
      <c r="S25" s="35"/>
      <c r="T25" s="42" t="str">
        <f>IF(AND(C12=1,C22=1,F25=""),"NG","OK")</f>
        <v>OK</v>
      </c>
      <c r="U25" s="38"/>
    </row>
    <row r="26" spans="2:21" s="44" customFormat="1">
      <c r="B26" s="58" t="s">
        <v>6</v>
      </c>
      <c r="C26" s="69" t="s">
        <v>38</v>
      </c>
      <c r="D26" s="66"/>
      <c r="E26" s="60"/>
      <c r="F26" s="60"/>
      <c r="G26" s="60"/>
      <c r="H26" s="60"/>
      <c r="I26" s="60"/>
      <c r="J26" s="60"/>
      <c r="K26" s="60"/>
      <c r="L26" s="60"/>
      <c r="M26" s="61"/>
      <c r="N26" s="50"/>
      <c r="P26" s="52"/>
      <c r="Q26" s="34"/>
      <c r="R26" s="35"/>
      <c r="S26" s="35"/>
      <c r="T26" s="38"/>
      <c r="U26" s="38"/>
    </row>
    <row r="27" spans="2:21" s="44" customFormat="1">
      <c r="B27" s="54"/>
      <c r="C27" s="50"/>
      <c r="D27" s="50"/>
      <c r="E27" s="50"/>
      <c r="F27" s="50"/>
      <c r="G27" s="50"/>
      <c r="H27" s="50"/>
      <c r="I27" s="50"/>
      <c r="J27" s="50"/>
      <c r="K27" s="50"/>
      <c r="L27" s="50"/>
      <c r="M27" s="50"/>
      <c r="N27" s="50"/>
      <c r="P27" s="52"/>
      <c r="Q27" s="34"/>
      <c r="R27" s="35"/>
      <c r="S27" s="35"/>
      <c r="T27" s="38"/>
      <c r="U27" s="38"/>
    </row>
    <row r="28" spans="2:21" s="44" customFormat="1">
      <c r="B28" s="54" t="s">
        <v>42</v>
      </c>
      <c r="C28" s="121" t="s">
        <v>187</v>
      </c>
      <c r="D28" s="121"/>
      <c r="E28" s="121"/>
      <c r="F28" s="121"/>
      <c r="G28" s="121"/>
      <c r="H28" s="121"/>
      <c r="I28" s="121"/>
      <c r="J28" s="121"/>
      <c r="K28" s="121"/>
      <c r="L28" s="121"/>
      <c r="M28" s="121"/>
      <c r="N28" s="121"/>
      <c r="P28" s="52"/>
      <c r="Q28" s="34"/>
      <c r="R28" s="35"/>
      <c r="S28" s="35"/>
      <c r="T28" s="38"/>
      <c r="U28" s="38"/>
    </row>
    <row r="29" spans="2:21" s="44" customFormat="1">
      <c r="B29" s="54"/>
      <c r="C29" s="121"/>
      <c r="D29" s="121"/>
      <c r="E29" s="121"/>
      <c r="F29" s="121"/>
      <c r="G29" s="121"/>
      <c r="H29" s="121"/>
      <c r="I29" s="121"/>
      <c r="J29" s="121"/>
      <c r="K29" s="121"/>
      <c r="L29" s="121"/>
      <c r="M29" s="121"/>
      <c r="N29" s="121"/>
      <c r="P29" s="52"/>
      <c r="Q29" s="34"/>
      <c r="R29" s="35"/>
      <c r="S29" s="35"/>
      <c r="T29" s="38"/>
      <c r="U29" s="38"/>
    </row>
    <row r="30" spans="2:21" s="44" customFormat="1">
      <c r="B30" s="54"/>
      <c r="C30" s="121"/>
      <c r="D30" s="121"/>
      <c r="E30" s="121"/>
      <c r="F30" s="121"/>
      <c r="G30" s="121"/>
      <c r="H30" s="121"/>
      <c r="I30" s="121"/>
      <c r="J30" s="121"/>
      <c r="K30" s="121"/>
      <c r="L30" s="121"/>
      <c r="M30" s="121"/>
      <c r="N30" s="121"/>
      <c r="P30" s="52"/>
      <c r="Q30" s="34"/>
      <c r="R30" s="35"/>
      <c r="S30" s="35"/>
      <c r="T30" s="38"/>
      <c r="U30" s="38"/>
    </row>
    <row r="31" spans="2:21" s="44" customFormat="1">
      <c r="B31" s="57" t="s">
        <v>4</v>
      </c>
      <c r="C31" s="7"/>
      <c r="D31" s="50"/>
      <c r="E31" s="50"/>
      <c r="F31" s="50"/>
      <c r="G31" s="50"/>
      <c r="H31" s="50"/>
      <c r="I31" s="50"/>
      <c r="J31" s="50"/>
      <c r="K31" s="50"/>
      <c r="L31" s="50"/>
      <c r="M31" s="50"/>
      <c r="N31" s="50"/>
      <c r="P31" s="52" t="str">
        <f>IF(T31="NG","いずれかを選択してください/","")</f>
        <v>いずれかを選択してください/</v>
      </c>
      <c r="Q31" s="34"/>
      <c r="R31" s="55">
        <f>IF(OR(C31=3,C31=4,C31=""),1,"")</f>
        <v>1</v>
      </c>
      <c r="S31" s="35"/>
      <c r="T31" s="42" t="str">
        <f>IF(C31="","NG","OK")</f>
        <v>NG</v>
      </c>
      <c r="U31" s="38"/>
    </row>
    <row r="32" spans="2:21" s="44" customFormat="1">
      <c r="B32" s="58" t="s">
        <v>5</v>
      </c>
      <c r="C32" s="69" t="s">
        <v>43</v>
      </c>
      <c r="D32" s="66"/>
      <c r="E32" s="60"/>
      <c r="F32" s="60"/>
      <c r="G32" s="60"/>
      <c r="H32" s="60"/>
      <c r="I32" s="60"/>
      <c r="J32" s="60"/>
      <c r="K32" s="60"/>
      <c r="L32" s="60"/>
      <c r="M32" s="61"/>
      <c r="N32" s="50"/>
      <c r="P32" s="52"/>
      <c r="Q32" s="34"/>
      <c r="R32" s="35"/>
      <c r="S32" s="35"/>
      <c r="T32" s="38"/>
      <c r="U32" s="38"/>
    </row>
    <row r="33" spans="2:21" s="44" customFormat="1">
      <c r="B33" s="58" t="s">
        <v>6</v>
      </c>
      <c r="C33" s="69" t="s">
        <v>44</v>
      </c>
      <c r="D33" s="66"/>
      <c r="E33" s="60"/>
      <c r="F33" s="60"/>
      <c r="G33" s="60"/>
      <c r="H33" s="60"/>
      <c r="I33" s="60"/>
      <c r="J33" s="60"/>
      <c r="K33" s="60"/>
      <c r="L33" s="60"/>
      <c r="M33" s="61"/>
      <c r="N33" s="50"/>
      <c r="P33" s="52"/>
      <c r="Q33" s="34"/>
      <c r="R33" s="35"/>
      <c r="S33" s="35"/>
      <c r="T33" s="38"/>
      <c r="U33" s="38"/>
    </row>
    <row r="34" spans="2:21" s="44" customFormat="1">
      <c r="B34" s="58" t="s">
        <v>7</v>
      </c>
      <c r="C34" s="69" t="s">
        <v>45</v>
      </c>
      <c r="D34" s="66"/>
      <c r="E34" s="60"/>
      <c r="F34" s="60"/>
      <c r="G34" s="60"/>
      <c r="H34" s="60"/>
      <c r="I34" s="60"/>
      <c r="J34" s="60"/>
      <c r="K34" s="60"/>
      <c r="L34" s="60"/>
      <c r="M34" s="61"/>
      <c r="N34" s="50"/>
      <c r="P34" s="52"/>
      <c r="Q34" s="34"/>
      <c r="R34" s="35"/>
      <c r="S34" s="35"/>
      <c r="T34" s="38"/>
      <c r="U34" s="38"/>
    </row>
    <row r="35" spans="2:21" s="44" customFormat="1">
      <c r="B35" s="70" t="s">
        <v>24</v>
      </c>
      <c r="C35" s="72" t="s">
        <v>46</v>
      </c>
      <c r="D35" s="66"/>
      <c r="E35" s="60"/>
      <c r="F35" s="60"/>
      <c r="G35" s="60"/>
      <c r="H35" s="60"/>
      <c r="I35" s="60"/>
      <c r="J35" s="60"/>
      <c r="K35" s="60"/>
      <c r="L35" s="60"/>
      <c r="M35" s="61"/>
      <c r="N35" s="50"/>
      <c r="P35" s="52"/>
      <c r="Q35" s="34"/>
      <c r="R35" s="35"/>
      <c r="S35" s="35"/>
      <c r="T35" s="38"/>
      <c r="U35" s="38"/>
    </row>
    <row r="36" spans="2:21" s="44" customFormat="1" ht="18.75">
      <c r="B36" s="68"/>
      <c r="C36" s="71"/>
      <c r="D36" s="132"/>
      <c r="E36" s="133"/>
      <c r="F36" s="133"/>
      <c r="G36" s="133"/>
      <c r="H36" s="133"/>
      <c r="I36" s="133"/>
      <c r="J36" s="133"/>
      <c r="K36" s="133"/>
      <c r="L36" s="133"/>
      <c r="M36" s="134"/>
      <c r="N36" s="50"/>
      <c r="P36" s="52" t="str">
        <f>IF(T36="NG","その他の具体的な内容を入力してください/","")</f>
        <v/>
      </c>
      <c r="Q36" s="34"/>
      <c r="R36" s="55">
        <f>IF(C31&lt;&gt;4,1,"")</f>
        <v>1</v>
      </c>
      <c r="S36" s="35"/>
      <c r="T36" s="42" t="str">
        <f>IF(AND(C31=4,D36=""),"NG","OK")</f>
        <v>OK</v>
      </c>
      <c r="U36" s="38"/>
    </row>
    <row r="37" spans="2:21" s="44" customFormat="1">
      <c r="B37" s="54"/>
      <c r="C37" s="50"/>
      <c r="D37" s="50"/>
      <c r="E37" s="50"/>
      <c r="F37" s="50"/>
      <c r="G37" s="50"/>
      <c r="H37" s="50"/>
      <c r="I37" s="50"/>
      <c r="J37" s="50"/>
      <c r="K37" s="50"/>
      <c r="L37" s="50"/>
      <c r="M37" s="50"/>
      <c r="N37" s="50"/>
      <c r="P37" s="52"/>
      <c r="Q37" s="34"/>
      <c r="R37" s="35"/>
      <c r="S37" s="35"/>
      <c r="T37" s="38"/>
      <c r="U37" s="38"/>
    </row>
    <row r="38" spans="2:21" s="44" customFormat="1">
      <c r="B38" s="54" t="s">
        <v>47</v>
      </c>
      <c r="C38" s="121" t="s">
        <v>190</v>
      </c>
      <c r="D38" s="121"/>
      <c r="E38" s="121"/>
      <c r="F38" s="121"/>
      <c r="G38" s="121"/>
      <c r="H38" s="121"/>
      <c r="I38" s="121"/>
      <c r="J38" s="121"/>
      <c r="K38" s="121"/>
      <c r="L38" s="121"/>
      <c r="M38" s="121"/>
      <c r="N38" s="121"/>
      <c r="P38" s="52"/>
      <c r="Q38" s="34"/>
      <c r="R38" s="35"/>
      <c r="S38" s="35"/>
      <c r="T38" s="38"/>
      <c r="U38" s="38"/>
    </row>
    <row r="39" spans="2:21" s="44" customFormat="1" ht="18.75">
      <c r="B39" s="54"/>
      <c r="C39" s="88" t="s">
        <v>48</v>
      </c>
      <c r="D39" s="89"/>
      <c r="E39" s="89"/>
      <c r="F39" s="89"/>
      <c r="G39" s="89"/>
      <c r="H39" s="129"/>
      <c r="I39" s="130"/>
      <c r="J39" s="130"/>
      <c r="K39" s="130"/>
      <c r="L39" s="130"/>
      <c r="M39" s="131"/>
      <c r="N39" s="50"/>
      <c r="P39" s="52" t="str">
        <f>IF(T39="NG","対象モジュール種類を入力してください/","")</f>
        <v/>
      </c>
      <c r="Q39" s="34"/>
      <c r="R39" s="35"/>
      <c r="S39" s="35"/>
      <c r="T39" s="42" t="str">
        <f>IF(AND(OR($C$31=1,$C$31=2),H39=""),"NG","OK")</f>
        <v>OK</v>
      </c>
      <c r="U39" s="38"/>
    </row>
    <row r="40" spans="2:21" s="44" customFormat="1" ht="18.75">
      <c r="B40" s="54"/>
      <c r="C40" s="88" t="s">
        <v>49</v>
      </c>
      <c r="D40" s="89"/>
      <c r="E40" s="89"/>
      <c r="F40" s="89"/>
      <c r="G40" s="89"/>
      <c r="H40" s="129"/>
      <c r="I40" s="130"/>
      <c r="J40" s="130"/>
      <c r="K40" s="130"/>
      <c r="L40" s="130"/>
      <c r="M40" s="131"/>
      <c r="N40" s="50"/>
      <c r="P40" s="52" t="str">
        <f>IF(T40="NG","相談または受入内容を入力してください/","")</f>
        <v/>
      </c>
      <c r="Q40" s="34"/>
      <c r="R40" s="35"/>
      <c r="S40" s="35"/>
      <c r="T40" s="42" t="str">
        <f>IF(AND(OR($C$31=1,$C$31=2),H40=""),"NG","OK")</f>
        <v>OK</v>
      </c>
      <c r="U40" s="38"/>
    </row>
    <row r="41" spans="2:21" s="44" customFormat="1" ht="15" customHeight="1">
      <c r="B41" s="54"/>
      <c r="C41" s="88" t="s">
        <v>50</v>
      </c>
      <c r="D41" s="89"/>
      <c r="E41" s="89"/>
      <c r="F41" s="89"/>
      <c r="G41" s="89"/>
      <c r="H41" s="127"/>
      <c r="I41" s="128"/>
      <c r="J41" s="90" t="s">
        <v>21</v>
      </c>
      <c r="K41" s="127"/>
      <c r="L41" s="128"/>
      <c r="M41" s="91" t="s">
        <v>95</v>
      </c>
      <c r="N41" s="50"/>
      <c r="P41" s="52" t="str">
        <f>IF(T41="NG","初回相談または受入時期の「年」「月」の両方を入力してください/","")</f>
        <v/>
      </c>
      <c r="Q41" s="34"/>
      <c r="R41" s="35"/>
      <c r="S41" s="35"/>
      <c r="T41" s="42" t="str">
        <f>IF(AND(OR($C$31=1,$C$31=2),OR(H41="",K41="")),"NG","OK")</f>
        <v>OK</v>
      </c>
      <c r="U41" s="38"/>
    </row>
    <row r="42" spans="2:21" s="44" customFormat="1" ht="15" customHeight="1">
      <c r="B42" s="54"/>
      <c r="C42" s="88" t="s">
        <v>51</v>
      </c>
      <c r="D42" s="89"/>
      <c r="E42" s="89"/>
      <c r="F42" s="89"/>
      <c r="G42" s="89"/>
      <c r="H42" s="129"/>
      <c r="I42" s="130"/>
      <c r="J42" s="130"/>
      <c r="K42" s="130"/>
      <c r="L42" s="130"/>
      <c r="M42" s="131"/>
      <c r="N42" s="50"/>
      <c r="P42" s="52" t="str">
        <f>IF(T42="NG","主な相談または受入元を入力してください/","")</f>
        <v/>
      </c>
      <c r="Q42" s="34"/>
      <c r="R42" s="35"/>
      <c r="S42" s="35"/>
      <c r="T42" s="42" t="str">
        <f t="shared" ref="T42" si="0">IF(AND(OR($C$31=1,$C$31=2),H42=""),"NG","OK")</f>
        <v>OK</v>
      </c>
      <c r="U42" s="38"/>
    </row>
    <row r="43" spans="2:21" s="44" customFormat="1" ht="15" customHeight="1">
      <c r="B43" s="54"/>
      <c r="C43" s="88" t="s">
        <v>52</v>
      </c>
      <c r="D43" s="89"/>
      <c r="E43" s="89"/>
      <c r="F43" s="89"/>
      <c r="G43" s="89"/>
      <c r="H43" s="127"/>
      <c r="I43" s="128"/>
      <c r="J43" s="92" t="s">
        <v>19</v>
      </c>
      <c r="K43" s="86"/>
      <c r="L43" s="86"/>
      <c r="M43" s="93"/>
      <c r="N43" s="50"/>
      <c r="P43" s="52" t="str">
        <f>IF(T43="NG","受入量を入力してください/","")</f>
        <v/>
      </c>
      <c r="Q43" s="34"/>
      <c r="R43" s="35"/>
      <c r="S43" s="35"/>
      <c r="T43" s="42" t="str">
        <f>IF(AND($C$31=1,H43=""),"NG","OK")</f>
        <v>OK</v>
      </c>
      <c r="U43" s="38"/>
    </row>
    <row r="44" spans="2:21">
      <c r="T44" s="42"/>
    </row>
    <row r="45" spans="2:21">
      <c r="B45" s="79" t="s">
        <v>17</v>
      </c>
    </row>
    <row r="46" spans="2:21"/>
    <row r="47" spans="2:21"/>
    <row r="48" spans="2:21"/>
    <row r="49"/>
    <row r="50"/>
  </sheetData>
  <sheetProtection algorithmName="SHA-512" hashValue="TGKmMwP8QstGHNIAgmHtjpMShOLN86/zw46qy22/6sKYlwSdE0Lho1483CZ/c7dy+FJdZhBo1Wjsf3G0j3BFbw==" saltValue="uKpxQXSw910QYettgwtLhQ==" spinCount="100000" sheet="1" objects="1" scenarios="1"/>
  <mergeCells count="17">
    <mergeCell ref="C28:N30"/>
    <mergeCell ref="C38:N38"/>
    <mergeCell ref="C4:N5"/>
    <mergeCell ref="C9:N11"/>
    <mergeCell ref="C20:N21"/>
    <mergeCell ref="E6:F6"/>
    <mergeCell ref="E7:F7"/>
    <mergeCell ref="F24:G24"/>
    <mergeCell ref="F25:G25"/>
    <mergeCell ref="D18:M18"/>
    <mergeCell ref="D36:M36"/>
    <mergeCell ref="H43:I43"/>
    <mergeCell ref="H39:M39"/>
    <mergeCell ref="H40:M40"/>
    <mergeCell ref="H42:M42"/>
    <mergeCell ref="H41:I41"/>
    <mergeCell ref="K41:L41"/>
  </mergeCells>
  <phoneticPr fontId="2"/>
  <conditionalFormatting sqref="A20:O27">
    <cfRule type="expression" dxfId="9" priority="4">
      <formula>$R$22=1</formula>
    </cfRule>
  </conditionalFormatting>
  <conditionalFormatting sqref="A38:O44">
    <cfRule type="expression" dxfId="8" priority="2">
      <formula>$R$31=1</formula>
    </cfRule>
  </conditionalFormatting>
  <conditionalFormatting sqref="D18">
    <cfRule type="expression" dxfId="7" priority="6">
      <formula>$R$18=1</formula>
    </cfRule>
  </conditionalFormatting>
  <conditionalFormatting sqref="D36">
    <cfRule type="expression" dxfId="6" priority="1">
      <formula>$R$36=1</formula>
    </cfRule>
  </conditionalFormatting>
  <conditionalFormatting sqref="F24:G25">
    <cfRule type="expression" dxfId="5" priority="3">
      <formula>$R$24=1</formula>
    </cfRule>
  </conditionalFormatting>
  <dataValidations count="4">
    <dataValidation type="list" allowBlank="1" showInputMessage="1" showErrorMessage="1" sqref="C12" xr:uid="{32E4EF5F-42F3-45A9-9C64-7C6BB42EEFC2}">
      <formula1>"1,2,3,4,5"</formula1>
    </dataValidation>
    <dataValidation type="list" allowBlank="1" showInputMessage="1" showErrorMessage="1" sqref="C22" xr:uid="{123A1343-72A4-4905-B4D7-89CFA5C39695}">
      <formula1>"1,2"</formula1>
    </dataValidation>
    <dataValidation type="list" allowBlank="1" showInputMessage="1" showErrorMessage="1" sqref="C31" xr:uid="{ABE4F91D-127F-451A-9B2D-84CC32E13A74}">
      <formula1>"1,2,3,4"</formula1>
    </dataValidation>
    <dataValidation type="list" allowBlank="1" showInputMessage="1" showErrorMessage="1" sqref="I13 I32" xr:uid="{6E56489A-8746-41A8-9B0C-C5BD0078B1A2}">
      <formula1>OFFSET(#REF!,MATCH(H12,#REF!,0)-1,0,1,COUNTA(OFFSET(#REF!,MATCH(H12,#REF!,0)-1,0,1,3)))</formula1>
    </dataValidation>
  </dataValidations>
  <hyperlinks>
    <hyperlink ref="B45" location="基本情報!A1" display="⇒基本情報へ戻る" xr:uid="{87D9F548-1BAC-450E-B353-815AD934ED5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BCD5F-543B-42F6-9E6A-958086E71405}">
  <dimension ref="A1:Z44"/>
  <sheetViews>
    <sheetView showGridLines="0" zoomScaleNormal="100" workbookViewId="0"/>
  </sheetViews>
  <sheetFormatPr defaultColWidth="0" defaultRowHeight="15.75" zeroHeight="1"/>
  <cols>
    <col min="1" max="1" width="3.625" style="44" customWidth="1"/>
    <col min="2" max="2" width="6.25" style="44" customWidth="1"/>
    <col min="3" max="3" width="25.5" style="44" customWidth="1"/>
    <col min="4" max="4" width="6.125" style="44" customWidth="1"/>
    <col min="5" max="5" width="10.25" style="44" customWidth="1"/>
    <col min="6" max="6" width="6" style="44" customWidth="1"/>
    <col min="7" max="7" width="10.25" style="44" customWidth="1"/>
    <col min="8" max="8" width="6" style="44" customWidth="1"/>
    <col min="9" max="9" width="10.5" style="44" customWidth="1"/>
    <col min="10" max="10" width="6" style="44" customWidth="1"/>
    <col min="11" max="11" width="10.25" style="44" customWidth="1"/>
    <col min="12" max="12" width="6" style="44" customWidth="1"/>
    <col min="13" max="13" width="10.25" style="44" customWidth="1"/>
    <col min="14" max="14" width="6" style="44" customWidth="1"/>
    <col min="15" max="15" width="10.25" style="44" customWidth="1"/>
    <col min="16" max="16" width="6" style="44" customWidth="1"/>
    <col min="17" max="17" width="10.25" style="44" customWidth="1"/>
    <col min="18" max="18" width="6" style="44" customWidth="1"/>
    <col min="19" max="19" width="10.25" style="44" customWidth="1"/>
    <col min="20" max="20" width="6" style="44" customWidth="1"/>
    <col min="21" max="21" width="57" style="52" customWidth="1"/>
    <col min="22" max="22" width="5.625" style="34" hidden="1" customWidth="1"/>
    <col min="23" max="24" width="8.75" style="35" hidden="1" customWidth="1"/>
    <col min="25" max="26" width="8.75" style="38" hidden="1" customWidth="1"/>
    <col min="27" max="16384" width="8.625" style="34" hidden="1"/>
  </cols>
  <sheetData>
    <row r="1" spans="1:26">
      <c r="A1" s="32"/>
      <c r="B1" s="32"/>
      <c r="C1" s="32"/>
      <c r="D1" s="32"/>
      <c r="E1" s="32"/>
      <c r="F1" s="32"/>
      <c r="G1" s="32"/>
      <c r="H1" s="32"/>
      <c r="I1" s="32"/>
      <c r="J1" s="32"/>
      <c r="K1" s="32"/>
      <c r="L1" s="32"/>
      <c r="M1" s="32"/>
      <c r="N1" s="32"/>
      <c r="O1" s="32"/>
      <c r="P1" s="32"/>
      <c r="Q1" s="32"/>
      <c r="R1" s="32"/>
      <c r="S1" s="32"/>
      <c r="T1" s="32"/>
      <c r="Y1" s="16"/>
      <c r="Z1" s="36"/>
    </row>
    <row r="2" spans="1:26" ht="16.5">
      <c r="A2" s="32"/>
      <c r="B2" s="53"/>
      <c r="C2" s="80"/>
      <c r="D2" s="80"/>
      <c r="E2" s="80"/>
      <c r="F2" s="80"/>
      <c r="G2" s="81"/>
      <c r="H2" s="81"/>
      <c r="I2" s="81"/>
      <c r="J2" s="81"/>
      <c r="K2" s="81"/>
      <c r="L2" s="81"/>
      <c r="M2" s="81"/>
      <c r="N2" s="81"/>
      <c r="O2" s="81"/>
      <c r="P2" s="32"/>
      <c r="Q2" s="32"/>
      <c r="R2" s="32"/>
      <c r="S2" s="32"/>
      <c r="T2" s="32"/>
      <c r="W2" s="37" t="s">
        <v>119</v>
      </c>
      <c r="X2" s="37"/>
      <c r="Z2" s="16"/>
    </row>
    <row r="3" spans="1:26" ht="16.5">
      <c r="A3" s="32"/>
      <c r="B3" s="53"/>
      <c r="C3" s="80"/>
      <c r="D3" s="80"/>
      <c r="E3" s="80"/>
      <c r="F3" s="80"/>
      <c r="G3" s="81"/>
      <c r="H3" s="81"/>
      <c r="I3" s="81"/>
      <c r="J3" s="81"/>
      <c r="K3" s="81"/>
      <c r="L3" s="81"/>
      <c r="M3" s="81"/>
      <c r="N3" s="81"/>
      <c r="O3" s="81"/>
      <c r="P3" s="32"/>
      <c r="Q3" s="32"/>
      <c r="R3" s="32"/>
      <c r="S3" s="32"/>
      <c r="T3" s="32"/>
      <c r="W3" s="39" t="s">
        <v>120</v>
      </c>
      <c r="X3" s="39"/>
      <c r="Y3" s="36" t="s">
        <v>121</v>
      </c>
    </row>
    <row r="4" spans="1:26" s="44" customFormat="1">
      <c r="B4" s="54" t="s">
        <v>61</v>
      </c>
      <c r="C4" s="121" t="s">
        <v>188</v>
      </c>
      <c r="D4" s="121"/>
      <c r="E4" s="121"/>
      <c r="F4" s="121"/>
      <c r="G4" s="121"/>
      <c r="H4" s="121"/>
      <c r="I4" s="121"/>
      <c r="J4" s="121"/>
      <c r="K4" s="121"/>
      <c r="L4" s="121"/>
      <c r="M4" s="121"/>
      <c r="N4" s="121"/>
      <c r="O4" s="121"/>
      <c r="P4" s="121"/>
      <c r="Q4" s="121"/>
      <c r="R4" s="121"/>
      <c r="S4" s="121"/>
      <c r="T4" s="121"/>
      <c r="U4" s="52"/>
      <c r="V4" s="34"/>
      <c r="W4" s="35"/>
      <c r="X4" s="35"/>
      <c r="Y4" s="16"/>
      <c r="Z4" s="16"/>
    </row>
    <row r="5" spans="1:26" s="44" customFormat="1">
      <c r="B5" s="54"/>
      <c r="C5" s="121"/>
      <c r="D5" s="121"/>
      <c r="E5" s="121"/>
      <c r="F5" s="121"/>
      <c r="G5" s="121"/>
      <c r="H5" s="121"/>
      <c r="I5" s="121"/>
      <c r="J5" s="121"/>
      <c r="K5" s="121"/>
      <c r="L5" s="121"/>
      <c r="M5" s="121"/>
      <c r="N5" s="121"/>
      <c r="O5" s="121"/>
      <c r="P5" s="121"/>
      <c r="Q5" s="121"/>
      <c r="R5" s="121"/>
      <c r="S5" s="121"/>
      <c r="T5" s="121"/>
      <c r="U5" s="52"/>
      <c r="V5" s="34"/>
      <c r="W5" s="41"/>
      <c r="X5" s="41"/>
      <c r="Y5" s="42"/>
      <c r="Z5" s="42"/>
    </row>
    <row r="6" spans="1:26">
      <c r="E6" s="140" t="s">
        <v>57</v>
      </c>
      <c r="F6" s="140"/>
      <c r="G6" s="141" t="s">
        <v>58</v>
      </c>
      <c r="H6" s="142"/>
      <c r="I6" s="142"/>
      <c r="J6" s="142"/>
      <c r="K6" s="142"/>
      <c r="L6" s="142"/>
      <c r="M6" s="142"/>
      <c r="N6" s="142"/>
      <c r="O6" s="142"/>
      <c r="P6" s="142"/>
      <c r="Q6" s="142"/>
      <c r="R6" s="143"/>
      <c r="S6" s="140" t="s">
        <v>59</v>
      </c>
      <c r="T6" s="140"/>
      <c r="W6" s="41"/>
      <c r="X6" s="41"/>
      <c r="Y6" s="42"/>
      <c r="Z6" s="42"/>
    </row>
    <row r="7" spans="1:26">
      <c r="E7" s="140"/>
      <c r="F7" s="140"/>
      <c r="G7" s="140" t="s">
        <v>98</v>
      </c>
      <c r="H7" s="140"/>
      <c r="I7" s="140" t="s">
        <v>99</v>
      </c>
      <c r="J7" s="140"/>
      <c r="K7" s="140" t="s">
        <v>100</v>
      </c>
      <c r="L7" s="140"/>
      <c r="M7" s="140" t="s">
        <v>101</v>
      </c>
      <c r="N7" s="140"/>
      <c r="O7" s="140" t="s">
        <v>102</v>
      </c>
      <c r="P7" s="140"/>
      <c r="Q7" s="139" t="s">
        <v>60</v>
      </c>
      <c r="R7" s="139"/>
      <c r="S7" s="140"/>
      <c r="T7" s="140"/>
      <c r="W7" s="41"/>
      <c r="X7" s="41"/>
      <c r="Y7" s="42"/>
      <c r="Z7" s="42"/>
    </row>
    <row r="8" spans="1:26" ht="18" customHeight="1">
      <c r="E8" s="140"/>
      <c r="F8" s="140"/>
      <c r="G8" s="140"/>
      <c r="H8" s="140"/>
      <c r="I8" s="140"/>
      <c r="J8" s="140"/>
      <c r="K8" s="140"/>
      <c r="L8" s="140"/>
      <c r="M8" s="140"/>
      <c r="N8" s="140"/>
      <c r="O8" s="140"/>
      <c r="P8" s="140"/>
      <c r="Q8" s="144"/>
      <c r="R8" s="145"/>
      <c r="S8" s="140"/>
      <c r="T8" s="140"/>
      <c r="W8" s="41"/>
      <c r="X8" s="41"/>
      <c r="Y8" s="42"/>
    </row>
    <row r="9" spans="1:26">
      <c r="E9" s="140"/>
      <c r="F9" s="140"/>
      <c r="G9" s="140"/>
      <c r="H9" s="140"/>
      <c r="I9" s="140"/>
      <c r="J9" s="140"/>
      <c r="K9" s="140"/>
      <c r="L9" s="140"/>
      <c r="M9" s="140"/>
      <c r="N9" s="140"/>
      <c r="O9" s="140"/>
      <c r="P9" s="140"/>
      <c r="Q9" s="146"/>
      <c r="R9" s="147"/>
      <c r="S9" s="140"/>
      <c r="T9" s="140"/>
      <c r="U9" s="52" t="str">
        <f>IF(Y9="NG","その他の具体的な内容を記入してください/","")</f>
        <v/>
      </c>
      <c r="W9" s="41"/>
      <c r="X9" s="41"/>
      <c r="Y9" s="42" t="str">
        <f>IF(AND(Q8="",COUNTA(Q11:Q18)&gt;=1),"NG","OK")</f>
        <v>OK</v>
      </c>
      <c r="Z9" s="38" t="str">
        <f>IF(AND(Q8="",SUM(Q11:Q18)&gt;0),"NG","OK")</f>
        <v>OK</v>
      </c>
    </row>
    <row r="10" spans="1:26">
      <c r="E10" s="140"/>
      <c r="F10" s="140"/>
      <c r="G10" s="140"/>
      <c r="H10" s="140"/>
      <c r="I10" s="140"/>
      <c r="J10" s="140"/>
      <c r="K10" s="140"/>
      <c r="L10" s="140"/>
      <c r="M10" s="140"/>
      <c r="N10" s="140"/>
      <c r="O10" s="140"/>
      <c r="P10" s="140"/>
      <c r="Q10" s="148"/>
      <c r="R10" s="149"/>
      <c r="S10" s="140"/>
      <c r="T10" s="140"/>
      <c r="U10" s="52" t="str">
        <f>IF(Y10="NG","その他の状態の列に最終処分費用も入力してください/","")</f>
        <v/>
      </c>
      <c r="Y10" s="42" t="str">
        <f>IF(AND(Q8&lt;&gt;"",COUNTA(Q11:Q18)=0),"NG","OK")</f>
        <v>OK</v>
      </c>
      <c r="Z10" s="38" t="str">
        <f>IF(AND(Q8&lt;&gt;"",SUM(Q11:Q18)=0),"NG","OK")</f>
        <v>OK</v>
      </c>
    </row>
    <row r="11" spans="1:26" ht="18" customHeight="1">
      <c r="B11" s="152" t="s">
        <v>5</v>
      </c>
      <c r="C11" s="153" t="s">
        <v>53</v>
      </c>
      <c r="D11" s="154"/>
      <c r="E11" s="137"/>
      <c r="F11" s="135" t="s">
        <v>30</v>
      </c>
      <c r="G11" s="137"/>
      <c r="H11" s="135" t="s">
        <v>30</v>
      </c>
      <c r="I11" s="137"/>
      <c r="J11" s="135" t="s">
        <v>30</v>
      </c>
      <c r="K11" s="137"/>
      <c r="L11" s="135" t="s">
        <v>30</v>
      </c>
      <c r="M11" s="137"/>
      <c r="N11" s="135" t="s">
        <v>30</v>
      </c>
      <c r="O11" s="137"/>
      <c r="P11" s="135" t="s">
        <v>30</v>
      </c>
      <c r="Q11" s="137"/>
      <c r="R11" s="135" t="s">
        <v>30</v>
      </c>
      <c r="S11" s="137"/>
      <c r="T11" s="135" t="s">
        <v>30</v>
      </c>
      <c r="Y11" s="16"/>
    </row>
    <row r="12" spans="1:26" ht="15" customHeight="1">
      <c r="B12" s="152"/>
      <c r="C12" s="155"/>
      <c r="D12" s="156"/>
      <c r="E12" s="138"/>
      <c r="F12" s="136"/>
      <c r="G12" s="138"/>
      <c r="H12" s="136"/>
      <c r="I12" s="138"/>
      <c r="J12" s="136"/>
      <c r="K12" s="138"/>
      <c r="L12" s="136"/>
      <c r="M12" s="138"/>
      <c r="N12" s="136"/>
      <c r="O12" s="138"/>
      <c r="P12" s="136"/>
      <c r="Q12" s="138"/>
      <c r="R12" s="136"/>
      <c r="S12" s="138"/>
      <c r="T12" s="136"/>
      <c r="W12" s="17"/>
      <c r="X12" s="17"/>
      <c r="Y12" s="42"/>
    </row>
    <row r="13" spans="1:26" ht="18" customHeight="1">
      <c r="B13" s="152" t="s">
        <v>6</v>
      </c>
      <c r="C13" s="153" t="s">
        <v>54</v>
      </c>
      <c r="D13" s="154"/>
      <c r="E13" s="137"/>
      <c r="F13" s="135" t="s">
        <v>30</v>
      </c>
      <c r="G13" s="137"/>
      <c r="H13" s="135" t="s">
        <v>30</v>
      </c>
      <c r="I13" s="137"/>
      <c r="J13" s="135" t="s">
        <v>30</v>
      </c>
      <c r="K13" s="137"/>
      <c r="L13" s="135" t="s">
        <v>30</v>
      </c>
      <c r="M13" s="137"/>
      <c r="N13" s="135" t="s">
        <v>30</v>
      </c>
      <c r="O13" s="137"/>
      <c r="P13" s="135" t="s">
        <v>30</v>
      </c>
      <c r="Q13" s="137"/>
      <c r="R13" s="135" t="s">
        <v>30</v>
      </c>
      <c r="S13" s="137"/>
      <c r="T13" s="135" t="s">
        <v>30</v>
      </c>
      <c r="Y13" s="16"/>
    </row>
    <row r="14" spans="1:26" ht="15" customHeight="1">
      <c r="B14" s="152"/>
      <c r="C14" s="155"/>
      <c r="D14" s="156"/>
      <c r="E14" s="138"/>
      <c r="F14" s="136"/>
      <c r="G14" s="138"/>
      <c r="H14" s="136"/>
      <c r="I14" s="138"/>
      <c r="J14" s="136"/>
      <c r="K14" s="138"/>
      <c r="L14" s="136"/>
      <c r="M14" s="138"/>
      <c r="N14" s="136"/>
      <c r="O14" s="138"/>
      <c r="P14" s="136"/>
      <c r="Q14" s="138"/>
      <c r="R14" s="136"/>
      <c r="S14" s="138"/>
      <c r="T14" s="136"/>
      <c r="Y14" s="16"/>
    </row>
    <row r="15" spans="1:26" s="44" customFormat="1" ht="15" customHeight="1">
      <c r="B15" s="152" t="s">
        <v>20</v>
      </c>
      <c r="C15" s="153" t="s">
        <v>55</v>
      </c>
      <c r="D15" s="154"/>
      <c r="E15" s="137"/>
      <c r="F15" s="135" t="s">
        <v>30</v>
      </c>
      <c r="G15" s="137"/>
      <c r="H15" s="135" t="s">
        <v>30</v>
      </c>
      <c r="I15" s="137"/>
      <c r="J15" s="135" t="s">
        <v>30</v>
      </c>
      <c r="K15" s="137"/>
      <c r="L15" s="135" t="s">
        <v>30</v>
      </c>
      <c r="M15" s="137"/>
      <c r="N15" s="135" t="s">
        <v>30</v>
      </c>
      <c r="O15" s="137"/>
      <c r="P15" s="135" t="s">
        <v>30</v>
      </c>
      <c r="Q15" s="137"/>
      <c r="R15" s="135" t="s">
        <v>30</v>
      </c>
      <c r="S15" s="137"/>
      <c r="T15" s="135" t="s">
        <v>30</v>
      </c>
      <c r="U15" s="52"/>
      <c r="V15" s="34"/>
      <c r="W15" s="35"/>
      <c r="X15" s="35"/>
      <c r="Y15" s="16"/>
      <c r="Z15" s="38"/>
    </row>
    <row r="16" spans="1:26" ht="15" customHeight="1">
      <c r="B16" s="152"/>
      <c r="C16" s="155"/>
      <c r="D16" s="156"/>
      <c r="E16" s="138"/>
      <c r="F16" s="136"/>
      <c r="G16" s="138"/>
      <c r="H16" s="136"/>
      <c r="I16" s="138"/>
      <c r="J16" s="136"/>
      <c r="K16" s="138"/>
      <c r="L16" s="136"/>
      <c r="M16" s="138"/>
      <c r="N16" s="136"/>
      <c r="O16" s="138"/>
      <c r="P16" s="136"/>
      <c r="Q16" s="138"/>
      <c r="R16" s="136"/>
      <c r="S16" s="138"/>
      <c r="T16" s="136"/>
    </row>
    <row r="17" spans="2:26" ht="18" customHeight="1">
      <c r="B17" s="152" t="s">
        <v>8</v>
      </c>
      <c r="C17" s="153" t="s">
        <v>56</v>
      </c>
      <c r="D17" s="154"/>
      <c r="E17" s="137"/>
      <c r="F17" s="135" t="s">
        <v>30</v>
      </c>
      <c r="G17" s="137"/>
      <c r="H17" s="135" t="s">
        <v>30</v>
      </c>
      <c r="I17" s="137"/>
      <c r="J17" s="135" t="s">
        <v>30</v>
      </c>
      <c r="K17" s="137"/>
      <c r="L17" s="135" t="s">
        <v>30</v>
      </c>
      <c r="M17" s="137"/>
      <c r="N17" s="135" t="s">
        <v>30</v>
      </c>
      <c r="O17" s="137"/>
      <c r="P17" s="135" t="s">
        <v>30</v>
      </c>
      <c r="Q17" s="137"/>
      <c r="R17" s="135" t="s">
        <v>30</v>
      </c>
      <c r="S17" s="137"/>
      <c r="T17" s="135" t="s">
        <v>30</v>
      </c>
      <c r="U17" s="52" t="str">
        <f>IF(Y17="NG","4.その他の場合の行に最終処分費用を入力してください/","")</f>
        <v/>
      </c>
      <c r="Y17" s="42" t="str">
        <f>IF(AND(C18&lt;&gt;"",COUNTA(E17:E18,G17:G18,I17:I18,K17:K18,M17:M18,O17:O18,Q17:Q18,S17:S18)=0),"NG","OK")</f>
        <v>OK</v>
      </c>
      <c r="Z17" s="38" t="str">
        <f>IF(AND(C18&lt;&gt;"",SUM(E17:E18,G17:G18,I17:I18,K17:K18,M17:M18,O17:O18,Q17:Q18,S17:S18)=0),"NG","OK")</f>
        <v>OK</v>
      </c>
    </row>
    <row r="18" spans="2:26" ht="15" customHeight="1">
      <c r="B18" s="152"/>
      <c r="C18" s="150"/>
      <c r="D18" s="151"/>
      <c r="E18" s="138"/>
      <c r="F18" s="136"/>
      <c r="G18" s="138"/>
      <c r="H18" s="136"/>
      <c r="I18" s="138"/>
      <c r="J18" s="136"/>
      <c r="K18" s="138"/>
      <c r="L18" s="136"/>
      <c r="M18" s="138"/>
      <c r="N18" s="136"/>
      <c r="O18" s="138"/>
      <c r="P18" s="136"/>
      <c r="Q18" s="138"/>
      <c r="R18" s="136"/>
      <c r="S18" s="138"/>
      <c r="T18" s="136"/>
      <c r="U18" s="52" t="str">
        <f>IF(Y18="NG","4.その他の具体的な内容を記入してください/","")</f>
        <v/>
      </c>
      <c r="Y18" s="42" t="str">
        <f>IF(AND(C18="",COUNTA(E17:E18,G17:G18,I17:I18,K17:K18,M17:M18,O17:O18,Q17:Q18,S17:S18)&gt;=1),"NG","OK")</f>
        <v>OK</v>
      </c>
      <c r="Z18" s="38" t="str">
        <f>IF(AND(C18="",SUM(E17:E18,G17:G18,I17:I18,K17:K18,M17:M18,O17:O18,Q17:Q18,S17:S18)&gt;0),"NG","OK")</f>
        <v>OK</v>
      </c>
    </row>
    <row r="19" spans="2:26"/>
    <row r="20" spans="2:26" s="44" customFormat="1" ht="15" customHeight="1">
      <c r="B20" s="79" t="s">
        <v>17</v>
      </c>
      <c r="U20" s="52"/>
      <c r="V20" s="34"/>
      <c r="W20" s="35"/>
      <c r="X20" s="35"/>
      <c r="Y20" s="38"/>
      <c r="Z20" s="38"/>
    </row>
    <row r="21" spans="2:26"/>
    <row r="22" spans="2:26">
      <c r="Y22" s="42"/>
    </row>
    <row r="23" spans="2:26"/>
    <row r="24" spans="2:26">
      <c r="Y24" s="42"/>
    </row>
    <row r="25" spans="2:26">
      <c r="Y25" s="42"/>
    </row>
    <row r="31" spans="2:26" hidden="1">
      <c r="Y31" s="42"/>
    </row>
    <row r="36" spans="25:25" hidden="1">
      <c r="Y36" s="42"/>
    </row>
    <row r="39" spans="25:25" hidden="1">
      <c r="Y39" s="42"/>
    </row>
    <row r="40" spans="25:25" hidden="1">
      <c r="Y40" s="42"/>
    </row>
    <row r="41" spans="25:25" hidden="1">
      <c r="Y41" s="42"/>
    </row>
    <row r="42" spans="25:25" hidden="1">
      <c r="Y42" s="42"/>
    </row>
    <row r="43" spans="25:25" hidden="1">
      <c r="Y43" s="42"/>
    </row>
    <row r="44" spans="25:25" hidden="1">
      <c r="Y44" s="42"/>
    </row>
  </sheetData>
  <sheetProtection algorithmName="SHA-512" hashValue="/fhhVTtLCawZpvVeqi7tGzhuAfu5AcWtGHd4iON/6/QC1e3M7wN16eStw5zx1QZmFPjF/D1sc/0F8vmJqtehYw==" saltValue="EjDS0dwCmf1rzLtFMwMttg==" spinCount="100000" sheet="1" objects="1" scenarios="1"/>
  <mergeCells count="84">
    <mergeCell ref="C18:D18"/>
    <mergeCell ref="B11:B12"/>
    <mergeCell ref="B13:B14"/>
    <mergeCell ref="B15:B16"/>
    <mergeCell ref="B17:B18"/>
    <mergeCell ref="C11:D12"/>
    <mergeCell ref="C17:D17"/>
    <mergeCell ref="C13:D14"/>
    <mergeCell ref="C15:D16"/>
    <mergeCell ref="C4:T5"/>
    <mergeCell ref="Q7:R7"/>
    <mergeCell ref="S6:T10"/>
    <mergeCell ref="G6:R6"/>
    <mergeCell ref="Q8:R10"/>
    <mergeCell ref="O7:P10"/>
    <mergeCell ref="G7:H10"/>
    <mergeCell ref="I7:J10"/>
    <mergeCell ref="K7:L10"/>
    <mergeCell ref="M7:N10"/>
    <mergeCell ref="E6:F10"/>
    <mergeCell ref="K11:K12"/>
    <mergeCell ref="K13:K14"/>
    <mergeCell ref="K15:K16"/>
    <mergeCell ref="K17:K18"/>
    <mergeCell ref="E11:E12"/>
    <mergeCell ref="E13:E14"/>
    <mergeCell ref="E15:E16"/>
    <mergeCell ref="E17:E18"/>
    <mergeCell ref="G11:G12"/>
    <mergeCell ref="G13:G14"/>
    <mergeCell ref="G15:G16"/>
    <mergeCell ref="G17:G18"/>
    <mergeCell ref="F11:F12"/>
    <mergeCell ref="F13:F14"/>
    <mergeCell ref="F15:F16"/>
    <mergeCell ref="F17:F18"/>
    <mergeCell ref="S11:S12"/>
    <mergeCell ref="S13:S14"/>
    <mergeCell ref="S15:S16"/>
    <mergeCell ref="S17:S18"/>
    <mergeCell ref="M11:M12"/>
    <mergeCell ref="M13:M14"/>
    <mergeCell ref="M15:M16"/>
    <mergeCell ref="M17:M18"/>
    <mergeCell ref="O11:O12"/>
    <mergeCell ref="O13:O14"/>
    <mergeCell ref="O15:O16"/>
    <mergeCell ref="O17:O18"/>
    <mergeCell ref="H11:H12"/>
    <mergeCell ref="H13:H14"/>
    <mergeCell ref="H15:H16"/>
    <mergeCell ref="H17:H18"/>
    <mergeCell ref="J11:J12"/>
    <mergeCell ref="J13:J14"/>
    <mergeCell ref="J15:J16"/>
    <mergeCell ref="J17:J18"/>
    <mergeCell ref="I11:I12"/>
    <mergeCell ref="I13:I14"/>
    <mergeCell ref="I15:I16"/>
    <mergeCell ref="I17:I18"/>
    <mergeCell ref="L11:L12"/>
    <mergeCell ref="L13:L14"/>
    <mergeCell ref="L15:L16"/>
    <mergeCell ref="L17:L18"/>
    <mergeCell ref="N11:N12"/>
    <mergeCell ref="N13:N14"/>
    <mergeCell ref="N15:N16"/>
    <mergeCell ref="N17:N18"/>
    <mergeCell ref="T11:T12"/>
    <mergeCell ref="T13:T14"/>
    <mergeCell ref="T15:T16"/>
    <mergeCell ref="T17:T18"/>
    <mergeCell ref="P11:P12"/>
    <mergeCell ref="P13:P14"/>
    <mergeCell ref="P15:P16"/>
    <mergeCell ref="P17:P18"/>
    <mergeCell ref="R11:R12"/>
    <mergeCell ref="R13:R14"/>
    <mergeCell ref="R15:R16"/>
    <mergeCell ref="R17:R18"/>
    <mergeCell ref="Q11:Q12"/>
    <mergeCell ref="Q13:Q14"/>
    <mergeCell ref="Q15:Q16"/>
    <mergeCell ref="Q17:Q18"/>
  </mergeCells>
  <phoneticPr fontId="2"/>
  <hyperlinks>
    <hyperlink ref="B20" location="基本情報!A1" display="⇒基本情報へ戻る" xr:uid="{59A663FE-C4B8-4998-9BFF-7454121EC846}"/>
  </hyperlinks>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0E892-60CE-4B34-BB17-2E763F381CB7}">
  <dimension ref="A1:U65"/>
  <sheetViews>
    <sheetView showGridLines="0" zoomScaleNormal="100" workbookViewId="0"/>
  </sheetViews>
  <sheetFormatPr defaultColWidth="0" defaultRowHeight="15.75" zeroHeight="1"/>
  <cols>
    <col min="1" max="1" width="3.625" style="44" customWidth="1"/>
    <col min="2" max="14" width="5.625" style="44" customWidth="1"/>
    <col min="15" max="15" width="3.625" style="44" customWidth="1"/>
    <col min="16" max="16" width="40.625" style="52" customWidth="1"/>
    <col min="17" max="17" width="0" style="34" hidden="1" customWidth="1"/>
    <col min="18" max="19" width="8.75" style="35" hidden="1" customWidth="1"/>
    <col min="20" max="21" width="8.75" style="38" hidden="1" customWidth="1"/>
    <col min="22" max="16384" width="8.625" style="34" hidden="1"/>
  </cols>
  <sheetData>
    <row r="1" spans="1:21">
      <c r="A1" s="32"/>
      <c r="B1" s="32"/>
      <c r="C1" s="32"/>
      <c r="D1" s="32"/>
      <c r="E1" s="32"/>
      <c r="F1" s="32"/>
      <c r="G1" s="32"/>
      <c r="H1" s="32"/>
      <c r="I1" s="32"/>
      <c r="J1" s="32"/>
      <c r="K1" s="32"/>
      <c r="L1" s="32"/>
      <c r="M1" s="32"/>
      <c r="N1" s="32"/>
      <c r="O1" s="32"/>
      <c r="T1" s="16"/>
      <c r="U1" s="36"/>
    </row>
    <row r="2" spans="1:21" ht="16.5">
      <c r="A2" s="32"/>
      <c r="B2" s="53"/>
      <c r="C2" s="32"/>
      <c r="D2" s="32"/>
      <c r="F2" s="32"/>
      <c r="G2" s="32"/>
      <c r="H2" s="32"/>
      <c r="I2" s="32"/>
      <c r="J2" s="32"/>
      <c r="K2" s="32"/>
      <c r="L2" s="32"/>
      <c r="M2" s="32"/>
      <c r="N2" s="32"/>
      <c r="R2" s="37" t="s">
        <v>119</v>
      </c>
      <c r="S2" s="37"/>
      <c r="U2" s="16"/>
    </row>
    <row r="3" spans="1:21">
      <c r="A3" s="32"/>
      <c r="B3" s="50"/>
      <c r="C3" s="50"/>
      <c r="D3" s="50"/>
      <c r="E3" s="50"/>
      <c r="F3" s="50"/>
      <c r="G3" s="50"/>
      <c r="H3" s="50"/>
      <c r="I3" s="50"/>
      <c r="J3" s="50"/>
      <c r="K3" s="50"/>
      <c r="L3" s="50"/>
      <c r="M3" s="50"/>
      <c r="N3" s="50"/>
      <c r="R3" s="39" t="s">
        <v>120</v>
      </c>
      <c r="S3" s="39"/>
      <c r="T3" s="36" t="s">
        <v>121</v>
      </c>
    </row>
    <row r="4" spans="1:21">
      <c r="A4" s="32"/>
      <c r="B4" s="54" t="s">
        <v>62</v>
      </c>
      <c r="C4" s="121" t="s">
        <v>191</v>
      </c>
      <c r="D4" s="121"/>
      <c r="E4" s="121"/>
      <c r="F4" s="121"/>
      <c r="G4" s="121"/>
      <c r="H4" s="121"/>
      <c r="I4" s="121"/>
      <c r="J4" s="121"/>
      <c r="K4" s="121"/>
      <c r="L4" s="121"/>
      <c r="M4" s="121"/>
      <c r="N4" s="121"/>
      <c r="R4" s="55">
        <f>IF(OR('（問1～問3）'!C12=2,'（問1～問3）'!C12=4),"",1)</f>
        <v>1</v>
      </c>
      <c r="T4" s="16"/>
      <c r="U4" s="16"/>
    </row>
    <row r="5" spans="1:21">
      <c r="A5" s="32"/>
      <c r="B5" s="54"/>
      <c r="C5" s="121"/>
      <c r="D5" s="121"/>
      <c r="E5" s="121"/>
      <c r="F5" s="121"/>
      <c r="G5" s="121"/>
      <c r="H5" s="121"/>
      <c r="I5" s="121"/>
      <c r="J5" s="121"/>
      <c r="K5" s="121"/>
      <c r="L5" s="121"/>
      <c r="M5" s="121"/>
      <c r="N5" s="121"/>
      <c r="R5" s="41"/>
      <c r="S5" s="41"/>
      <c r="T5" s="42"/>
      <c r="U5" s="42"/>
    </row>
    <row r="6" spans="1:21">
      <c r="A6" s="32"/>
      <c r="B6" s="54"/>
      <c r="C6" s="121"/>
      <c r="D6" s="121"/>
      <c r="E6" s="121"/>
      <c r="F6" s="121"/>
      <c r="G6" s="121"/>
      <c r="H6" s="121"/>
      <c r="I6" s="121"/>
      <c r="J6" s="121"/>
      <c r="K6" s="121"/>
      <c r="L6" s="121"/>
      <c r="M6" s="121"/>
      <c r="N6" s="121"/>
      <c r="R6" s="41"/>
      <c r="S6" s="41"/>
      <c r="T6" s="42"/>
      <c r="U6" s="42"/>
    </row>
    <row r="7" spans="1:21">
      <c r="A7" s="32"/>
      <c r="B7" s="54"/>
      <c r="C7" s="121"/>
      <c r="D7" s="121"/>
      <c r="E7" s="121"/>
      <c r="F7" s="121"/>
      <c r="G7" s="121"/>
      <c r="H7" s="121"/>
      <c r="I7" s="121"/>
      <c r="J7" s="121"/>
      <c r="K7" s="121"/>
      <c r="L7" s="121"/>
      <c r="M7" s="121"/>
      <c r="N7" s="121"/>
      <c r="Q7" s="56"/>
      <c r="R7" s="41"/>
      <c r="S7" s="41"/>
      <c r="T7" s="42"/>
      <c r="U7" s="42"/>
    </row>
    <row r="8" spans="1:21">
      <c r="A8" s="32"/>
      <c r="B8" s="57" t="s">
        <v>4</v>
      </c>
      <c r="C8" s="50"/>
      <c r="D8" s="50"/>
      <c r="E8" s="50"/>
      <c r="F8" s="50"/>
      <c r="G8" s="50"/>
      <c r="H8" s="50"/>
      <c r="I8" s="50"/>
      <c r="J8" s="50"/>
      <c r="K8" s="50"/>
      <c r="L8" s="50"/>
      <c r="M8" s="50"/>
      <c r="N8" s="50"/>
      <c r="Q8" s="56"/>
      <c r="R8" s="41"/>
      <c r="S8" s="41"/>
      <c r="T8" s="42"/>
      <c r="U8" s="42"/>
    </row>
    <row r="9" spans="1:21">
      <c r="A9" s="32"/>
      <c r="B9" s="8" t="s">
        <v>2</v>
      </c>
      <c r="C9" s="58" t="s">
        <v>5</v>
      </c>
      <c r="D9" s="59" t="s">
        <v>63</v>
      </c>
      <c r="E9" s="59"/>
      <c r="F9" s="59"/>
      <c r="G9" s="59"/>
      <c r="H9" s="59"/>
      <c r="I9" s="59"/>
      <c r="J9" s="60"/>
      <c r="K9" s="60"/>
      <c r="L9" s="60"/>
      <c r="M9" s="61"/>
      <c r="N9" s="50"/>
      <c r="P9" s="52" t="str">
        <f>IF(T9="NG","いずれか一つ以上選択してください/","")</f>
        <v/>
      </c>
      <c r="Q9" s="62"/>
      <c r="R9" s="17"/>
      <c r="S9" s="17"/>
      <c r="T9" s="42" t="str">
        <f>IF(AND(OR('（問1～問3）'!C12=2,'（問1～問3）'!C12=4),COUNTIF(B9:B20,"○")=0),"NG","OK")</f>
        <v>OK</v>
      </c>
      <c r="U9" s="42"/>
    </row>
    <row r="10" spans="1:21">
      <c r="A10" s="32"/>
      <c r="B10" s="8"/>
      <c r="C10" s="58" t="s">
        <v>6</v>
      </c>
      <c r="D10" s="59" t="s">
        <v>64</v>
      </c>
      <c r="E10" s="59"/>
      <c r="F10" s="59"/>
      <c r="G10" s="59"/>
      <c r="H10" s="59"/>
      <c r="I10" s="59"/>
      <c r="J10" s="60"/>
      <c r="K10" s="60"/>
      <c r="L10" s="60"/>
      <c r="M10" s="61"/>
      <c r="N10" s="50"/>
      <c r="T10" s="16"/>
      <c r="U10" s="42"/>
    </row>
    <row r="11" spans="1:21">
      <c r="A11" s="32"/>
      <c r="B11" s="8"/>
      <c r="C11" s="58" t="s">
        <v>7</v>
      </c>
      <c r="D11" s="59" t="s">
        <v>65</v>
      </c>
      <c r="E11" s="59"/>
      <c r="F11" s="59"/>
      <c r="G11" s="59"/>
      <c r="H11" s="59"/>
      <c r="I11" s="59"/>
      <c r="J11" s="60"/>
      <c r="K11" s="60"/>
      <c r="L11" s="60"/>
      <c r="M11" s="61"/>
      <c r="N11" s="50"/>
      <c r="T11" s="16"/>
    </row>
    <row r="12" spans="1:21">
      <c r="A12" s="32"/>
      <c r="B12" s="8"/>
      <c r="C12" s="58" t="s">
        <v>8</v>
      </c>
      <c r="D12" s="59" t="s">
        <v>66</v>
      </c>
      <c r="E12" s="59"/>
      <c r="F12" s="59"/>
      <c r="G12" s="59"/>
      <c r="H12" s="59"/>
      <c r="I12" s="59"/>
      <c r="J12" s="60"/>
      <c r="K12" s="60"/>
      <c r="L12" s="60"/>
      <c r="M12" s="61"/>
      <c r="N12" s="50"/>
      <c r="T12" s="16"/>
    </row>
    <row r="13" spans="1:21">
      <c r="A13" s="32"/>
      <c r="B13" s="8" t="s">
        <v>2</v>
      </c>
      <c r="C13" s="58" t="s">
        <v>9</v>
      </c>
      <c r="D13" s="59" t="s">
        <v>67</v>
      </c>
      <c r="E13" s="59"/>
      <c r="F13" s="59"/>
      <c r="G13" s="59"/>
      <c r="H13" s="59"/>
      <c r="I13" s="59"/>
      <c r="J13" s="60"/>
      <c r="K13" s="60"/>
      <c r="L13" s="60"/>
      <c r="M13" s="61"/>
      <c r="N13" s="50"/>
    </row>
    <row r="14" spans="1:21">
      <c r="A14" s="32"/>
      <c r="B14" s="8"/>
      <c r="C14" s="58" t="s">
        <v>10</v>
      </c>
      <c r="D14" s="59" t="s">
        <v>68</v>
      </c>
      <c r="E14" s="59"/>
      <c r="F14" s="59"/>
      <c r="G14" s="59"/>
      <c r="H14" s="59"/>
      <c r="I14" s="59"/>
      <c r="J14" s="60"/>
      <c r="K14" s="60"/>
      <c r="L14" s="60"/>
      <c r="M14" s="61"/>
      <c r="N14" s="50"/>
    </row>
    <row r="15" spans="1:21">
      <c r="A15" s="32"/>
      <c r="B15" s="157"/>
      <c r="C15" s="63" t="s">
        <v>13</v>
      </c>
      <c r="D15" s="159" t="s">
        <v>69</v>
      </c>
      <c r="E15" s="159"/>
      <c r="F15" s="159"/>
      <c r="G15" s="159"/>
      <c r="H15" s="159"/>
      <c r="I15" s="159"/>
      <c r="J15" s="159"/>
      <c r="K15" s="159"/>
      <c r="L15" s="159"/>
      <c r="M15" s="160"/>
      <c r="N15" s="50"/>
    </row>
    <row r="16" spans="1:21">
      <c r="A16" s="32"/>
      <c r="B16" s="158"/>
      <c r="C16" s="64"/>
      <c r="D16" s="161"/>
      <c r="E16" s="161"/>
      <c r="F16" s="161"/>
      <c r="G16" s="161"/>
      <c r="H16" s="161"/>
      <c r="I16" s="161"/>
      <c r="J16" s="161"/>
      <c r="K16" s="161"/>
      <c r="L16" s="161"/>
      <c r="M16" s="162"/>
      <c r="N16" s="50"/>
      <c r="Q16" s="56"/>
      <c r="T16" s="16"/>
    </row>
    <row r="17" spans="1:20">
      <c r="A17" s="32"/>
      <c r="B17" s="8"/>
      <c r="C17" s="58" t="s">
        <v>14</v>
      </c>
      <c r="D17" s="59" t="s">
        <v>70</v>
      </c>
      <c r="E17" s="59"/>
      <c r="F17" s="59"/>
      <c r="G17" s="59"/>
      <c r="H17" s="59"/>
      <c r="I17" s="59"/>
      <c r="J17" s="60"/>
      <c r="K17" s="60"/>
      <c r="L17" s="60"/>
      <c r="M17" s="61"/>
      <c r="N17" s="50"/>
      <c r="Q17" s="56"/>
    </row>
    <row r="18" spans="1:20">
      <c r="A18" s="32"/>
      <c r="B18" s="8"/>
      <c r="C18" s="58" t="s">
        <v>15</v>
      </c>
      <c r="D18" s="59" t="s">
        <v>71</v>
      </c>
      <c r="E18" s="59"/>
      <c r="F18" s="59"/>
      <c r="G18" s="59"/>
      <c r="H18" s="59"/>
      <c r="I18" s="59"/>
      <c r="J18" s="60"/>
      <c r="K18" s="60"/>
      <c r="L18" s="60"/>
      <c r="M18" s="61"/>
      <c r="N18" s="50"/>
      <c r="Q18" s="56"/>
    </row>
    <row r="19" spans="1:20">
      <c r="A19" s="32"/>
      <c r="B19" s="157"/>
      <c r="C19" s="63" t="s">
        <v>16</v>
      </c>
      <c r="D19" s="65" t="s">
        <v>35</v>
      </c>
      <c r="E19" s="66"/>
      <c r="F19" s="60"/>
      <c r="G19" s="60"/>
      <c r="H19" s="60"/>
      <c r="I19" s="60"/>
      <c r="J19" s="60"/>
      <c r="K19" s="60"/>
      <c r="L19" s="60"/>
      <c r="M19" s="61"/>
      <c r="N19" s="50"/>
      <c r="Q19" s="56"/>
      <c r="T19" s="42"/>
    </row>
    <row r="20" spans="1:20" ht="15" customHeight="1">
      <c r="A20" s="32"/>
      <c r="B20" s="158"/>
      <c r="C20" s="67"/>
      <c r="D20" s="113"/>
      <c r="E20" s="133"/>
      <c r="F20" s="133"/>
      <c r="G20" s="133"/>
      <c r="H20" s="133"/>
      <c r="I20" s="133"/>
      <c r="J20" s="133"/>
      <c r="K20" s="133"/>
      <c r="L20" s="133"/>
      <c r="M20" s="134"/>
      <c r="N20" s="50"/>
      <c r="P20" s="52" t="str">
        <f>IF(T20="NG","その他の具体的な内容を記入してください/","")</f>
        <v/>
      </c>
      <c r="Q20" s="56"/>
      <c r="R20" s="55">
        <f>IF(B19="",1,"")</f>
        <v>1</v>
      </c>
      <c r="T20" s="42" t="str">
        <f>IF(AND(OR('（問1～問3）'!C12=2,'（問1～問3）'!C12=4),B19="○",D20=""),"NG","OK")</f>
        <v>OK</v>
      </c>
    </row>
    <row r="21" spans="1:20">
      <c r="A21" s="32"/>
      <c r="B21" s="54"/>
      <c r="C21" s="50"/>
      <c r="D21" s="50"/>
      <c r="E21" s="50"/>
      <c r="F21" s="50"/>
      <c r="G21" s="50"/>
      <c r="H21" s="50"/>
      <c r="I21" s="50"/>
      <c r="J21" s="50"/>
      <c r="K21" s="50"/>
      <c r="L21" s="50"/>
      <c r="M21" s="50"/>
      <c r="N21" s="50"/>
      <c r="Q21" s="56"/>
    </row>
    <row r="22" spans="1:20">
      <c r="B22" s="54" t="s">
        <v>72</v>
      </c>
      <c r="C22" s="121" t="s">
        <v>192</v>
      </c>
      <c r="D22" s="121"/>
      <c r="E22" s="121"/>
      <c r="F22" s="121"/>
      <c r="G22" s="121"/>
      <c r="H22" s="121"/>
      <c r="I22" s="121"/>
      <c r="J22" s="121"/>
      <c r="K22" s="121"/>
      <c r="L22" s="121"/>
      <c r="M22" s="121"/>
      <c r="N22" s="121"/>
    </row>
    <row r="23" spans="1:20">
      <c r="B23" s="54"/>
      <c r="C23" s="121"/>
      <c r="D23" s="121"/>
      <c r="E23" s="121"/>
      <c r="F23" s="121"/>
      <c r="G23" s="121"/>
      <c r="H23" s="121"/>
      <c r="I23" s="121"/>
      <c r="J23" s="121"/>
      <c r="K23" s="121"/>
      <c r="L23" s="121"/>
      <c r="M23" s="121"/>
      <c r="N23" s="121"/>
      <c r="T23" s="42"/>
    </row>
    <row r="24" spans="1:20">
      <c r="B24" s="54"/>
      <c r="C24" s="121"/>
      <c r="D24" s="121"/>
      <c r="E24" s="121"/>
      <c r="F24" s="121"/>
      <c r="G24" s="121"/>
      <c r="H24" s="121"/>
      <c r="I24" s="121"/>
      <c r="J24" s="121"/>
      <c r="K24" s="121"/>
      <c r="L24" s="121"/>
      <c r="M24" s="121"/>
      <c r="N24" s="121"/>
    </row>
    <row r="25" spans="1:20">
      <c r="B25" s="54"/>
      <c r="C25" s="121"/>
      <c r="D25" s="121"/>
      <c r="E25" s="121"/>
      <c r="F25" s="121"/>
      <c r="G25" s="121"/>
      <c r="H25" s="121"/>
      <c r="I25" s="121"/>
      <c r="J25" s="121"/>
      <c r="K25" s="121"/>
      <c r="L25" s="121"/>
      <c r="M25" s="121"/>
      <c r="N25" s="121"/>
      <c r="Q25" s="56"/>
      <c r="T25" s="42"/>
    </row>
    <row r="26" spans="1:20">
      <c r="B26" s="57" t="s">
        <v>4</v>
      </c>
      <c r="C26" s="7"/>
      <c r="D26" s="50"/>
      <c r="E26" s="50"/>
      <c r="F26" s="50"/>
      <c r="G26" s="50"/>
      <c r="H26" s="50"/>
      <c r="I26" s="50"/>
      <c r="J26" s="50"/>
      <c r="K26" s="50"/>
      <c r="L26" s="50"/>
      <c r="M26" s="50"/>
      <c r="N26" s="50"/>
      <c r="P26" s="52" t="str">
        <f>IF(T26="NG","いずれかを選択してください/","")</f>
        <v>いずれかを選択してください/</v>
      </c>
      <c r="Q26" s="62"/>
      <c r="R26" s="17"/>
      <c r="S26" s="17"/>
      <c r="T26" s="42" t="str">
        <f>IF(C26="","NG","OK")</f>
        <v>NG</v>
      </c>
    </row>
    <row r="27" spans="1:20">
      <c r="B27" s="63" t="s">
        <v>5</v>
      </c>
      <c r="C27" s="163" t="s">
        <v>73</v>
      </c>
      <c r="D27" s="159"/>
      <c r="E27" s="159"/>
      <c r="F27" s="159"/>
      <c r="G27" s="159"/>
      <c r="H27" s="159"/>
      <c r="I27" s="159"/>
      <c r="J27" s="159"/>
      <c r="K27" s="159"/>
      <c r="L27" s="159"/>
      <c r="M27" s="160"/>
      <c r="N27" s="50"/>
    </row>
    <row r="28" spans="1:20">
      <c r="B28" s="68"/>
      <c r="C28" s="164"/>
      <c r="D28" s="161"/>
      <c r="E28" s="161"/>
      <c r="F28" s="161"/>
      <c r="G28" s="161"/>
      <c r="H28" s="161"/>
      <c r="I28" s="161"/>
      <c r="J28" s="161"/>
      <c r="K28" s="161"/>
      <c r="L28" s="161"/>
      <c r="M28" s="162"/>
      <c r="N28" s="50"/>
    </row>
    <row r="29" spans="1:20">
      <c r="B29" s="63" t="s">
        <v>6</v>
      </c>
      <c r="C29" s="163" t="s">
        <v>193</v>
      </c>
      <c r="D29" s="159"/>
      <c r="E29" s="159"/>
      <c r="F29" s="159"/>
      <c r="G29" s="159"/>
      <c r="H29" s="159"/>
      <c r="I29" s="159"/>
      <c r="J29" s="159"/>
      <c r="K29" s="159"/>
      <c r="L29" s="159"/>
      <c r="M29" s="160"/>
      <c r="N29" s="50"/>
    </row>
    <row r="30" spans="1:20">
      <c r="B30" s="68"/>
      <c r="C30" s="164"/>
      <c r="D30" s="161"/>
      <c r="E30" s="161"/>
      <c r="F30" s="161"/>
      <c r="G30" s="161"/>
      <c r="H30" s="161"/>
      <c r="I30" s="161"/>
      <c r="J30" s="161"/>
      <c r="K30" s="161"/>
      <c r="L30" s="161"/>
      <c r="M30" s="162"/>
      <c r="N30" s="50"/>
    </row>
    <row r="31" spans="1:20">
      <c r="B31" s="58" t="s">
        <v>7</v>
      </c>
      <c r="C31" s="69" t="s">
        <v>74</v>
      </c>
      <c r="D31" s="66"/>
      <c r="E31" s="60"/>
      <c r="F31" s="60"/>
      <c r="G31" s="60"/>
      <c r="H31" s="60"/>
      <c r="I31" s="60"/>
      <c r="J31" s="60"/>
      <c r="K31" s="60"/>
      <c r="L31" s="60"/>
      <c r="M31" s="61"/>
      <c r="N31" s="50"/>
    </row>
    <row r="32" spans="1:20">
      <c r="B32" s="63" t="s">
        <v>8</v>
      </c>
      <c r="C32" s="163" t="s">
        <v>194</v>
      </c>
      <c r="D32" s="159"/>
      <c r="E32" s="159"/>
      <c r="F32" s="159"/>
      <c r="G32" s="159"/>
      <c r="H32" s="159"/>
      <c r="I32" s="159"/>
      <c r="J32" s="159"/>
      <c r="K32" s="159"/>
      <c r="L32" s="159"/>
      <c r="M32" s="160"/>
      <c r="N32" s="50"/>
      <c r="T32" s="42"/>
    </row>
    <row r="33" spans="2:20">
      <c r="B33" s="68"/>
      <c r="C33" s="164"/>
      <c r="D33" s="161"/>
      <c r="E33" s="161"/>
      <c r="F33" s="161"/>
      <c r="G33" s="161"/>
      <c r="H33" s="161"/>
      <c r="I33" s="161"/>
      <c r="J33" s="161"/>
      <c r="K33" s="161"/>
      <c r="L33" s="161"/>
      <c r="M33" s="162"/>
      <c r="N33" s="50"/>
    </row>
    <row r="34" spans="2:20">
      <c r="B34" s="58" t="s">
        <v>9</v>
      </c>
      <c r="C34" s="69" t="s">
        <v>75</v>
      </c>
      <c r="D34" s="66"/>
      <c r="E34" s="60"/>
      <c r="F34" s="60"/>
      <c r="G34" s="60"/>
      <c r="H34" s="60"/>
      <c r="I34" s="60"/>
      <c r="J34" s="60"/>
      <c r="K34" s="60"/>
      <c r="L34" s="60"/>
      <c r="M34" s="61"/>
      <c r="N34" s="50"/>
    </row>
    <row r="35" spans="2:20">
      <c r="B35" s="70" t="s">
        <v>23</v>
      </c>
      <c r="C35" s="65" t="s">
        <v>35</v>
      </c>
      <c r="D35" s="66"/>
      <c r="E35" s="60"/>
      <c r="F35" s="60"/>
      <c r="G35" s="60"/>
      <c r="H35" s="60"/>
      <c r="I35" s="60"/>
      <c r="J35" s="60"/>
      <c r="K35" s="60"/>
      <c r="L35" s="60"/>
      <c r="M35" s="61"/>
      <c r="N35" s="50"/>
    </row>
    <row r="36" spans="2:20" ht="18.75">
      <c r="B36" s="68"/>
      <c r="C36" s="71"/>
      <c r="D36" s="165"/>
      <c r="E36" s="166"/>
      <c r="F36" s="166"/>
      <c r="G36" s="166"/>
      <c r="H36" s="166"/>
      <c r="I36" s="166"/>
      <c r="J36" s="166"/>
      <c r="K36" s="166"/>
      <c r="L36" s="166"/>
      <c r="M36" s="167"/>
      <c r="N36" s="50"/>
      <c r="P36" s="52" t="str">
        <f>IF(T36="NG","その他の具体的な内容を記入してください/","")</f>
        <v/>
      </c>
      <c r="Q36" s="56"/>
      <c r="R36" s="55">
        <f>IF(C26&lt;&gt;6,1,"")</f>
        <v>1</v>
      </c>
      <c r="T36" s="42" t="str">
        <f>IF(AND(C26=6,D36=""),"NG","OK")</f>
        <v>OK</v>
      </c>
    </row>
    <row r="37" spans="2:20">
      <c r="T37" s="42"/>
    </row>
    <row r="38" spans="2:20">
      <c r="C38" s="49" t="s">
        <v>198</v>
      </c>
      <c r="T38" s="42"/>
    </row>
    <row r="39" spans="2:20">
      <c r="C39" s="168"/>
      <c r="D39" s="169"/>
      <c r="E39" s="169"/>
      <c r="F39" s="169"/>
      <c r="G39" s="169"/>
      <c r="H39" s="169"/>
      <c r="I39" s="169"/>
      <c r="J39" s="169"/>
      <c r="K39" s="169"/>
      <c r="L39" s="169"/>
      <c r="M39" s="170"/>
      <c r="T39" s="42"/>
    </row>
    <row r="40" spans="2:20">
      <c r="T40" s="42"/>
    </row>
    <row r="41" spans="2:20">
      <c r="B41" s="54" t="s">
        <v>76</v>
      </c>
      <c r="C41" s="121" t="s">
        <v>77</v>
      </c>
      <c r="D41" s="121"/>
      <c r="E41" s="121"/>
      <c r="F41" s="121"/>
      <c r="G41" s="121"/>
      <c r="H41" s="121"/>
      <c r="I41" s="121"/>
      <c r="J41" s="121"/>
      <c r="K41" s="121"/>
      <c r="L41" s="121"/>
      <c r="M41" s="121"/>
      <c r="N41" s="121"/>
    </row>
    <row r="42" spans="2:20">
      <c r="B42" s="54"/>
      <c r="C42" s="121"/>
      <c r="D42" s="121"/>
      <c r="E42" s="121"/>
      <c r="F42" s="121"/>
      <c r="G42" s="121"/>
      <c r="H42" s="121"/>
      <c r="I42" s="121"/>
      <c r="J42" s="121"/>
      <c r="K42" s="121"/>
      <c r="L42" s="121"/>
      <c r="M42" s="121"/>
      <c r="N42" s="121"/>
    </row>
    <row r="43" spans="2:20">
      <c r="B43" s="54"/>
      <c r="C43" s="121"/>
      <c r="D43" s="121"/>
      <c r="E43" s="121"/>
      <c r="F43" s="121"/>
      <c r="G43" s="121"/>
      <c r="H43" s="121"/>
      <c r="I43" s="121"/>
      <c r="J43" s="121"/>
      <c r="K43" s="121"/>
      <c r="L43" s="121"/>
      <c r="M43" s="121"/>
      <c r="N43" s="121"/>
    </row>
    <row r="44" spans="2:20">
      <c r="B44" s="54"/>
      <c r="C44" s="121"/>
      <c r="D44" s="121"/>
      <c r="E44" s="121"/>
      <c r="F44" s="121"/>
      <c r="G44" s="121"/>
      <c r="H44" s="121"/>
      <c r="I44" s="121"/>
      <c r="J44" s="121"/>
      <c r="K44" s="121"/>
      <c r="L44" s="121"/>
      <c r="M44" s="121"/>
      <c r="N44" s="121"/>
      <c r="T44" s="42"/>
    </row>
    <row r="45" spans="2:20">
      <c r="B45" s="54"/>
      <c r="C45" s="72" t="s">
        <v>78</v>
      </c>
      <c r="D45" s="73"/>
      <c r="E45" s="73"/>
      <c r="F45" s="73"/>
      <c r="G45" s="73"/>
      <c r="H45" s="73"/>
      <c r="I45" s="73"/>
      <c r="J45" s="73"/>
      <c r="K45" s="73"/>
      <c r="L45" s="73"/>
      <c r="M45" s="74"/>
      <c r="N45" s="50"/>
      <c r="T45" s="42"/>
    </row>
    <row r="46" spans="2:20" ht="18.75">
      <c r="B46" s="54"/>
      <c r="C46" s="71"/>
      <c r="D46" s="165"/>
      <c r="E46" s="166"/>
      <c r="F46" s="166"/>
      <c r="G46" s="166"/>
      <c r="H46" s="166"/>
      <c r="I46" s="166"/>
      <c r="J46" s="166"/>
      <c r="K46" s="166"/>
      <c r="L46" s="166"/>
      <c r="M46" s="167"/>
      <c r="N46" s="50"/>
      <c r="T46" s="42"/>
    </row>
    <row r="47" spans="2:20">
      <c r="B47" s="54"/>
      <c r="C47" s="75" t="s">
        <v>79</v>
      </c>
      <c r="D47" s="76"/>
      <c r="E47" s="76"/>
      <c r="F47" s="76"/>
      <c r="G47" s="76"/>
      <c r="H47" s="76"/>
      <c r="I47" s="76"/>
      <c r="J47" s="76"/>
      <c r="K47" s="76"/>
      <c r="L47" s="76"/>
      <c r="M47" s="77"/>
      <c r="N47" s="50"/>
      <c r="T47" s="42"/>
    </row>
    <row r="48" spans="2:20" ht="18.75">
      <c r="B48" s="54"/>
      <c r="C48" s="71"/>
      <c r="D48" s="165"/>
      <c r="E48" s="166"/>
      <c r="F48" s="166"/>
      <c r="G48" s="166"/>
      <c r="H48" s="166"/>
      <c r="I48" s="166"/>
      <c r="J48" s="166"/>
      <c r="K48" s="166"/>
      <c r="L48" s="166"/>
      <c r="M48" s="167"/>
      <c r="N48" s="50"/>
      <c r="T48" s="42"/>
    </row>
    <row r="49" spans="2:21">
      <c r="B49" s="54"/>
      <c r="C49" s="75" t="s">
        <v>80</v>
      </c>
      <c r="D49" s="76"/>
      <c r="E49" s="76"/>
      <c r="F49" s="76"/>
      <c r="G49" s="76"/>
      <c r="H49" s="76"/>
      <c r="I49" s="76"/>
      <c r="J49" s="76"/>
      <c r="K49" s="76"/>
      <c r="L49" s="76"/>
      <c r="M49" s="77"/>
      <c r="N49" s="50"/>
      <c r="T49" s="42"/>
    </row>
    <row r="50" spans="2:21" ht="18.75">
      <c r="B50" s="54"/>
      <c r="C50" s="71"/>
      <c r="D50" s="165"/>
      <c r="E50" s="166"/>
      <c r="F50" s="166"/>
      <c r="G50" s="166"/>
      <c r="H50" s="166"/>
      <c r="I50" s="166"/>
      <c r="J50" s="166"/>
      <c r="K50" s="166"/>
      <c r="L50" s="166"/>
      <c r="M50" s="167"/>
      <c r="N50" s="50"/>
    </row>
    <row r="51" spans="2:21">
      <c r="B51" s="54"/>
      <c r="C51" s="75" t="s">
        <v>81</v>
      </c>
      <c r="D51" s="76"/>
      <c r="E51" s="76"/>
      <c r="F51" s="76"/>
      <c r="G51" s="76"/>
      <c r="H51" s="76"/>
      <c r="I51" s="76"/>
      <c r="J51" s="76"/>
      <c r="K51" s="76"/>
      <c r="L51" s="76"/>
      <c r="M51" s="77"/>
      <c r="N51" s="50"/>
    </row>
    <row r="52" spans="2:21" ht="18.75">
      <c r="B52" s="54"/>
      <c r="C52" s="71"/>
      <c r="D52" s="165"/>
      <c r="E52" s="166"/>
      <c r="F52" s="166"/>
      <c r="G52" s="166"/>
      <c r="H52" s="166"/>
      <c r="I52" s="166"/>
      <c r="J52" s="166"/>
      <c r="K52" s="166"/>
      <c r="L52" s="166"/>
      <c r="M52" s="167"/>
      <c r="N52" s="50"/>
    </row>
    <row r="53" spans="2:21">
      <c r="B53" s="54"/>
      <c r="C53" s="75" t="s">
        <v>82</v>
      </c>
      <c r="D53" s="76"/>
      <c r="E53" s="76"/>
      <c r="F53" s="76"/>
      <c r="G53" s="76"/>
      <c r="H53" s="76"/>
      <c r="I53" s="76"/>
      <c r="J53" s="76"/>
      <c r="K53" s="76"/>
      <c r="L53" s="76"/>
      <c r="M53" s="77"/>
      <c r="N53" s="50"/>
    </row>
    <row r="54" spans="2:21" ht="18.75">
      <c r="B54" s="54"/>
      <c r="C54" s="71"/>
      <c r="D54" s="165"/>
      <c r="E54" s="166"/>
      <c r="F54" s="166"/>
      <c r="G54" s="166"/>
      <c r="H54" s="166"/>
      <c r="I54" s="166"/>
      <c r="J54" s="166"/>
      <c r="K54" s="166"/>
      <c r="L54" s="166"/>
      <c r="M54" s="167"/>
      <c r="N54" s="50"/>
    </row>
    <row r="55" spans="2:21">
      <c r="B55" s="54"/>
      <c r="C55" s="75" t="s">
        <v>83</v>
      </c>
      <c r="D55" s="76"/>
      <c r="E55" s="76"/>
      <c r="F55" s="76"/>
      <c r="G55" s="76"/>
      <c r="H55" s="76"/>
      <c r="I55" s="76"/>
      <c r="J55" s="76"/>
      <c r="K55" s="76"/>
      <c r="L55" s="76"/>
      <c r="M55" s="77"/>
      <c r="N55" s="50"/>
    </row>
    <row r="56" spans="2:21" ht="18.75">
      <c r="C56" s="78"/>
      <c r="D56" s="165"/>
      <c r="E56" s="166"/>
      <c r="F56" s="166"/>
      <c r="G56" s="166"/>
      <c r="H56" s="166"/>
      <c r="I56" s="166"/>
      <c r="J56" s="166"/>
      <c r="K56" s="166"/>
      <c r="L56" s="166"/>
      <c r="M56" s="167"/>
    </row>
    <row r="57" spans="2:21"/>
    <row r="58" spans="2:21" s="44" customFormat="1">
      <c r="B58" s="44" t="s">
        <v>196</v>
      </c>
      <c r="P58" s="52"/>
      <c r="Q58" s="34"/>
      <c r="R58" s="35"/>
      <c r="S58" s="35"/>
      <c r="T58" s="38"/>
      <c r="U58" s="38"/>
    </row>
    <row r="59" spans="2:21"/>
    <row r="60" spans="2:21">
      <c r="B60" s="79" t="s">
        <v>17</v>
      </c>
    </row>
    <row r="61" spans="2:21">
      <c r="B61" s="79"/>
    </row>
    <row r="62" spans="2:21">
      <c r="B62" s="79"/>
    </row>
    <row r="63" spans="2:21"/>
    <row r="64" spans="2:21"/>
    <row r="65"/>
  </sheetData>
  <sheetProtection algorithmName="SHA-512" hashValue="E/Qfu4hXA4uR12pOkVSSlQZft3jswPBX5mA1N2RTHZsFEpU1rPSPiYxTWGur47nNnAfdvzbLThZA/VbYeOZjhg==" saltValue="4GOWAbBMiolAQkOipZo0rA==" spinCount="100000" sheet="1" objects="1" scenarios="1"/>
  <mergeCells count="18">
    <mergeCell ref="D56:M56"/>
    <mergeCell ref="D46:M46"/>
    <mergeCell ref="D48:M48"/>
    <mergeCell ref="D50:M50"/>
    <mergeCell ref="D52:M52"/>
    <mergeCell ref="D54:M54"/>
    <mergeCell ref="C41:N44"/>
    <mergeCell ref="C27:M28"/>
    <mergeCell ref="C29:M30"/>
    <mergeCell ref="C32:M33"/>
    <mergeCell ref="D20:M20"/>
    <mergeCell ref="D36:M36"/>
    <mergeCell ref="C39:M39"/>
    <mergeCell ref="C4:N7"/>
    <mergeCell ref="C22:N25"/>
    <mergeCell ref="B19:B20"/>
    <mergeCell ref="D15:M16"/>
    <mergeCell ref="B15:B16"/>
  </mergeCells>
  <phoneticPr fontId="2"/>
  <conditionalFormatting sqref="A4:O21">
    <cfRule type="expression" dxfId="4" priority="1">
      <formula>$R$4=1</formula>
    </cfRule>
  </conditionalFormatting>
  <conditionalFormatting sqref="D20">
    <cfRule type="expression" dxfId="3" priority="2">
      <formula>$R$20=1</formula>
    </cfRule>
  </conditionalFormatting>
  <conditionalFormatting sqref="D36">
    <cfRule type="expression" dxfId="2" priority="39">
      <formula>$R$36=1</formula>
    </cfRule>
  </conditionalFormatting>
  <dataValidations count="3">
    <dataValidation type="list" allowBlank="1" showInputMessage="1" showErrorMessage="1" sqref="C26" xr:uid="{E47EC402-E155-424D-97D6-FE0F0F7F87DC}">
      <formula1>"1,2,3,4,5,6"</formula1>
    </dataValidation>
    <dataValidation type="list" allowBlank="1" showInputMessage="1" showErrorMessage="1" sqref="B9:B15 B17:B19" xr:uid="{E00C65DD-903D-4D2E-879D-8432AD52A97B}">
      <formula1>"○,　"</formula1>
    </dataValidation>
    <dataValidation type="list" allowBlank="1" showInputMessage="1" showErrorMessage="1" sqref="I27:I28" xr:uid="{9A3EE914-4804-4CAC-B3A8-831BFFC4D1E3}">
      <formula1>OFFSET(#REF!,MATCH(H26,#REF!,0)-1,0,1,COUNTA(OFFSET(#REF!,MATCH(H26,#REF!,0)-1,0,1,3)))</formula1>
    </dataValidation>
  </dataValidations>
  <hyperlinks>
    <hyperlink ref="B60" location="基本情報!A1" display="⇒基本情報へ戻る" xr:uid="{E24599E0-DC69-43A4-89E8-9F0DE35146C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68C13-8115-4B7F-A254-D2AA48CB28F0}">
  <sheetPr>
    <pageSetUpPr fitToPage="1"/>
  </sheetPr>
  <dimension ref="A1:G15"/>
  <sheetViews>
    <sheetView workbookViewId="0"/>
  </sheetViews>
  <sheetFormatPr defaultColWidth="0" defaultRowHeight="0" customHeight="1" zeroHeight="1"/>
  <cols>
    <col min="1" max="1" width="2.625" style="18" customWidth="1"/>
    <col min="2" max="2" width="9.25" style="18" customWidth="1"/>
    <col min="3" max="3" width="16.25" style="18" customWidth="1"/>
    <col min="4" max="4" width="8.625" style="21" customWidth="1"/>
    <col min="5" max="5" width="52.625" style="18" customWidth="1"/>
    <col min="6" max="6" width="38.125" style="18" customWidth="1"/>
    <col min="7" max="7" width="2.625" style="18" customWidth="1"/>
    <col min="8" max="16384" width="8.625" style="18" hidden="1"/>
  </cols>
  <sheetData>
    <row r="1" spans="1:7" s="95" customFormat="1" ht="32.65" customHeight="1">
      <c r="A1" s="94"/>
      <c r="B1" s="103" t="s">
        <v>122</v>
      </c>
      <c r="C1" s="94"/>
      <c r="D1" s="104"/>
      <c r="E1" s="94"/>
      <c r="F1" s="94"/>
      <c r="G1" s="94"/>
    </row>
    <row r="2" spans="1:7" s="95" customFormat="1" ht="76.5" customHeight="1">
      <c r="A2" s="96"/>
      <c r="B2" s="172" t="s">
        <v>123</v>
      </c>
      <c r="C2" s="172"/>
      <c r="D2" s="172"/>
      <c r="E2" s="172"/>
      <c r="F2" s="172"/>
      <c r="G2" s="96"/>
    </row>
    <row r="3" spans="1:7" s="95" customFormat="1" ht="11.1" customHeight="1">
      <c r="A3" s="96"/>
      <c r="B3" s="96"/>
      <c r="C3" s="96"/>
      <c r="D3" s="97"/>
      <c r="E3" s="96"/>
      <c r="F3" s="96"/>
      <c r="G3" s="96"/>
    </row>
    <row r="4" spans="1:7" s="95" customFormat="1" ht="22.15" customHeight="1">
      <c r="A4" s="96"/>
      <c r="B4" s="173" t="s">
        <v>25</v>
      </c>
      <c r="C4" s="174"/>
      <c r="D4" s="98" t="s">
        <v>124</v>
      </c>
      <c r="E4" s="98" t="s">
        <v>125</v>
      </c>
      <c r="F4" s="98" t="s">
        <v>126</v>
      </c>
      <c r="G4" s="96"/>
    </row>
    <row r="5" spans="1:7" s="95" customFormat="1" ht="64.150000000000006" customHeight="1">
      <c r="A5" s="96"/>
      <c r="B5" s="171" t="s">
        <v>171</v>
      </c>
      <c r="C5" s="171"/>
      <c r="D5" s="99" t="str">
        <f>IF(E5="","OK","NG")</f>
        <v>NG</v>
      </c>
      <c r="E5" s="100" t="str">
        <f>_xlfn.CONCAT(基本情報!H7:H20)</f>
        <v>会社名を入力してください/施設名を入力してください/御担当部署を入力してください/御担当者名を入力してください/電話番号を入力してください/施設の立地する住所を入力してください/メールアドレスを入力してください/</v>
      </c>
      <c r="F5" s="19"/>
      <c r="G5" s="96"/>
    </row>
    <row r="6" spans="1:7" s="95" customFormat="1" ht="64.150000000000006" customHeight="1">
      <c r="A6" s="96"/>
      <c r="B6" s="175" t="s">
        <v>127</v>
      </c>
      <c r="C6" s="176"/>
      <c r="D6" s="99" t="str">
        <f t="shared" ref="D6:D14" si="0">IF(E6="","OK","NG")</f>
        <v>NG</v>
      </c>
      <c r="E6" s="101" t="str">
        <f>_xlfn.CONCAT('（問1～問3）'!$P$4:$P$8)</f>
        <v>埋立容量を入力してください/残余容量を入力してください/</v>
      </c>
      <c r="F6" s="20"/>
      <c r="G6" s="96"/>
    </row>
    <row r="7" spans="1:7" s="95" customFormat="1" ht="64.150000000000006" customHeight="1">
      <c r="A7" s="96"/>
      <c r="B7" s="177" t="s">
        <v>132</v>
      </c>
      <c r="C7" s="171"/>
      <c r="D7" s="99" t="str">
        <f t="shared" si="0"/>
        <v>NG</v>
      </c>
      <c r="E7" s="101" t="str">
        <f>_xlfn.CONCAT('（問1～問3）'!$P$9:$P$19)</f>
        <v>いずれかを選択してください/</v>
      </c>
      <c r="F7" s="19"/>
      <c r="G7" s="96"/>
    </row>
    <row r="8" spans="1:7" s="95" customFormat="1" ht="64.150000000000006" customHeight="1">
      <c r="A8" s="96"/>
      <c r="B8" s="171" t="s">
        <v>133</v>
      </c>
      <c r="C8" s="171"/>
      <c r="D8" s="99" t="str">
        <f t="shared" si="0"/>
        <v>OK</v>
      </c>
      <c r="E8" s="101" t="str">
        <f>_xlfn.CONCAT('（問1～問3）'!$P$20:$P$27)</f>
        <v/>
      </c>
      <c r="F8" s="19"/>
      <c r="G8" s="96"/>
    </row>
    <row r="9" spans="1:7" s="95" customFormat="1" ht="64.150000000000006" customHeight="1">
      <c r="A9" s="96"/>
      <c r="B9" s="171" t="s">
        <v>134</v>
      </c>
      <c r="C9" s="171"/>
      <c r="D9" s="99" t="str">
        <f t="shared" si="0"/>
        <v>NG</v>
      </c>
      <c r="E9" s="101" t="str">
        <f>_xlfn.CONCAT('（問1～問3）'!$P$28:$P$37)</f>
        <v>いずれかを選択してください/</v>
      </c>
      <c r="F9" s="19"/>
      <c r="G9" s="96"/>
    </row>
    <row r="10" spans="1:7" s="95" customFormat="1" ht="64.150000000000006" customHeight="1">
      <c r="A10" s="96"/>
      <c r="B10" s="171" t="s">
        <v>135</v>
      </c>
      <c r="C10" s="171"/>
      <c r="D10" s="99" t="str">
        <f t="shared" si="0"/>
        <v>OK</v>
      </c>
      <c r="E10" s="101" t="str">
        <f>_xlfn.CONCAT('（問1～問3）'!$P$38:$P$44)</f>
        <v/>
      </c>
      <c r="F10" s="19"/>
      <c r="G10" s="96"/>
    </row>
    <row r="11" spans="1:7" s="95" customFormat="1" ht="64.150000000000006" customHeight="1">
      <c r="A11" s="96"/>
      <c r="B11" s="171" t="s">
        <v>128</v>
      </c>
      <c r="C11" s="171"/>
      <c r="D11" s="99" t="str">
        <f t="shared" si="0"/>
        <v>OK</v>
      </c>
      <c r="E11" s="101" t="str">
        <f>_xlfn.CONCAT('（問4）'!$U$4:$U$20)</f>
        <v/>
      </c>
      <c r="F11" s="19"/>
      <c r="G11" s="96"/>
    </row>
    <row r="12" spans="1:7" s="95" customFormat="1" ht="64.150000000000006" customHeight="1">
      <c r="A12" s="96"/>
      <c r="B12" s="171" t="s">
        <v>129</v>
      </c>
      <c r="C12" s="171"/>
      <c r="D12" s="99" t="str">
        <f t="shared" si="0"/>
        <v>OK</v>
      </c>
      <c r="E12" s="101" t="str">
        <f>_xlfn.CONCAT('（問5～7）'!$P$4:$P$21)</f>
        <v/>
      </c>
      <c r="F12" s="19"/>
      <c r="G12" s="96"/>
    </row>
    <row r="13" spans="1:7" s="95" customFormat="1" ht="64.150000000000006" customHeight="1">
      <c r="A13" s="96"/>
      <c r="B13" s="171" t="s">
        <v>130</v>
      </c>
      <c r="C13" s="171"/>
      <c r="D13" s="99" t="str">
        <f t="shared" si="0"/>
        <v>NG</v>
      </c>
      <c r="E13" s="101" t="str">
        <f>_xlfn.CONCAT('（問5～7）'!$P$22:$P$37)</f>
        <v>いずれかを選択してください/</v>
      </c>
      <c r="F13" s="19"/>
      <c r="G13" s="96"/>
    </row>
    <row r="14" spans="1:7" s="95" customFormat="1" ht="64.150000000000006" customHeight="1">
      <c r="A14" s="96"/>
      <c r="B14" s="171" t="s">
        <v>131</v>
      </c>
      <c r="C14" s="171"/>
      <c r="D14" s="102" t="str">
        <f t="shared" si="0"/>
        <v>OK</v>
      </c>
      <c r="E14" s="100" t="str">
        <f>_xlfn.CONCAT('（問5～7）'!$P$41:$P$58)</f>
        <v/>
      </c>
      <c r="F14" s="19"/>
      <c r="G14" s="96"/>
    </row>
    <row r="15" spans="1:7" s="95" customFormat="1" ht="24" customHeight="1">
      <c r="A15" s="96"/>
      <c r="B15" s="96"/>
      <c r="C15" s="96"/>
      <c r="D15" s="97"/>
      <c r="E15" s="96"/>
      <c r="F15" s="96"/>
      <c r="G15" s="96"/>
    </row>
  </sheetData>
  <sheetProtection algorithmName="SHA-512" hashValue="6v4OylbWOuZdgz/c+4lU/RFOe9L9Lxgm6J5tdoB+rt15BcYrBxq+HbqP/jxRgiaRN8spnb7aMJooPfN1kPjrTg==" saltValue="v0akwaiNY+JSNi56S8DpVw==" spinCount="100000" sheet="1" formatRows="0"/>
  <mergeCells count="12">
    <mergeCell ref="B14:C14"/>
    <mergeCell ref="B2:F2"/>
    <mergeCell ref="B4:C4"/>
    <mergeCell ref="B5:C5"/>
    <mergeCell ref="B6:C6"/>
    <mergeCell ref="B7:C7"/>
    <mergeCell ref="B8:C8"/>
    <mergeCell ref="B9:C9"/>
    <mergeCell ref="B10:C10"/>
    <mergeCell ref="B11:C11"/>
    <mergeCell ref="B12:C12"/>
    <mergeCell ref="B13:C13"/>
  </mergeCells>
  <phoneticPr fontId="2"/>
  <conditionalFormatting sqref="D5:D14">
    <cfRule type="cellIs" dxfId="1" priority="1" operator="equal">
      <formula>"NG"</formula>
    </cfRule>
    <cfRule type="cellIs" dxfId="0" priority="2" operator="equal">
      <formula>"OK"</formula>
    </cfRule>
  </conditionalFormatting>
  <dataValidations count="1">
    <dataValidation imeMode="hiragana" allowBlank="1" showInputMessage="1" showErrorMessage="1" sqref="F5:F14" xr:uid="{E4F16300-2317-474C-9428-B13CAB47D6D7}"/>
  </dataValidations>
  <hyperlinks>
    <hyperlink ref="B5:C5" location="基本情報!B2" display="基本情報" xr:uid="{C7A4F3C8-7297-4266-8788-F4CE739365CC}"/>
    <hyperlink ref="B6" location="家電_問1" display="問1" xr:uid="{0384BCDB-6BDD-4804-9EFA-A57F1F157E9F}"/>
    <hyperlink ref="B7:C7" location="'（問1～問3）'!B9" display="問2-1" xr:uid="{91EFD928-B2BA-4122-B9C7-64EA1768CB9D}"/>
    <hyperlink ref="B8:C8" location="'（問1～問3）'!B20" display="問2-2" xr:uid="{3437A967-CA8A-4B5E-9322-FB3091255C8A}"/>
    <hyperlink ref="B9:C9" location="'（問1～問3）'!B28" display="問3-1" xr:uid="{C209697C-2AF8-4E79-91B7-BF50C59B5CDA}"/>
    <hyperlink ref="B10:C10" location="'（問1～問3）'!B38" display="問3-2" xr:uid="{D96176E0-DE8B-46DE-8EE5-E2846E3F3DAD}"/>
    <hyperlink ref="B11:C11" location="'（問4）'!B4" display="問4" xr:uid="{0CAF9E92-6E87-466C-BB39-D49AF048794B}"/>
    <hyperlink ref="B12:C12" location="'（問5～7）'!B4" display="問5" xr:uid="{192DC7C8-74F2-442A-8EBA-CD70EF090705}"/>
    <hyperlink ref="B13:C13" location="'（問5～7）'!B21" display="問6" xr:uid="{6A1F6A2C-1C21-4859-B0A2-2FF280939C54}"/>
    <hyperlink ref="B14:C14" location="'（問5～7）'!B41" display="問7" xr:uid="{91103B7D-AA5C-463B-ACF9-9E6955440A1D}"/>
    <hyperlink ref="B6:C6" location="'（問1～問3）'!B4" display="問1" xr:uid="{18834166-EECA-44FD-99E8-88BA8E862BF8}"/>
  </hyperlinks>
  <pageMargins left="0.39370078740157483" right="0.39370078740157483" top="0.47244094488188981" bottom="0.39370078740157483" header="0.31496062992125984" footer="0.31496062992125984"/>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AEF1-E1A3-4E06-8485-BF3EA36AAD93}">
  <dimension ref="A2:CV16"/>
  <sheetViews>
    <sheetView topLeftCell="BN1" workbookViewId="0">
      <selection activeCell="BV6" sqref="BV6"/>
    </sheetView>
  </sheetViews>
  <sheetFormatPr defaultColWidth="9" defaultRowHeight="14.25" outlineLevelRow="1"/>
  <cols>
    <col min="1" max="1" width="17.625" style="1" customWidth="1"/>
    <col min="2" max="97" width="9" style="5"/>
    <col min="98" max="98" width="9" style="5" customWidth="1"/>
    <col min="99" max="16384" width="9" style="5"/>
  </cols>
  <sheetData>
    <row r="2" spans="1:100">
      <c r="A2" s="1" t="s">
        <v>25</v>
      </c>
      <c r="B2" s="9" t="s">
        <v>26</v>
      </c>
      <c r="C2" s="10"/>
      <c r="D2" s="10"/>
      <c r="E2" s="10"/>
      <c r="F2" s="10"/>
      <c r="G2" s="10"/>
      <c r="H2" s="10"/>
      <c r="I2" s="10"/>
      <c r="J2" s="10"/>
      <c r="K2" s="11" t="s">
        <v>32</v>
      </c>
      <c r="M2" s="11" t="s">
        <v>11</v>
      </c>
      <c r="O2" s="11" t="s">
        <v>12</v>
      </c>
      <c r="R2" s="11" t="s">
        <v>42</v>
      </c>
      <c r="T2" s="11" t="s">
        <v>47</v>
      </c>
      <c r="Z2" s="11" t="s">
        <v>3</v>
      </c>
      <c r="BH2" s="11" t="s">
        <v>18</v>
      </c>
      <c r="BS2" s="11" t="s">
        <v>27</v>
      </c>
      <c r="BV2" s="11" t="s">
        <v>31</v>
      </c>
      <c r="CB2" s="29" t="s">
        <v>176</v>
      </c>
      <c r="CC2" s="10"/>
    </row>
    <row r="3" spans="1:100" s="6" customFormat="1" ht="107.25" customHeight="1">
      <c r="A3" s="2"/>
      <c r="B3" s="2" t="s">
        <v>88</v>
      </c>
      <c r="C3" s="2" t="s">
        <v>146</v>
      </c>
      <c r="D3" s="2" t="s">
        <v>147</v>
      </c>
      <c r="E3" s="2" t="s">
        <v>139</v>
      </c>
      <c r="F3" s="2" t="s">
        <v>148</v>
      </c>
      <c r="G3" s="2" t="s">
        <v>149</v>
      </c>
      <c r="H3" s="2" t="s">
        <v>89</v>
      </c>
      <c r="I3" s="2" t="s">
        <v>180</v>
      </c>
      <c r="J3" s="2" t="s">
        <v>181</v>
      </c>
      <c r="K3" s="6" t="s">
        <v>33</v>
      </c>
      <c r="L3" s="6" t="s">
        <v>34</v>
      </c>
      <c r="M3" s="6" t="s">
        <v>90</v>
      </c>
      <c r="O3" s="6" t="s">
        <v>91</v>
      </c>
      <c r="R3" s="6" t="s">
        <v>92</v>
      </c>
      <c r="T3" s="6" t="s">
        <v>48</v>
      </c>
      <c r="U3" s="6" t="s">
        <v>49</v>
      </c>
      <c r="V3" s="6" t="s">
        <v>50</v>
      </c>
      <c r="W3" s="5"/>
      <c r="X3" s="6" t="s">
        <v>51</v>
      </c>
      <c r="Y3" s="6" t="s">
        <v>96</v>
      </c>
      <c r="Z3" s="6" t="s">
        <v>97</v>
      </c>
      <c r="AI3" s="6" t="s">
        <v>103</v>
      </c>
      <c r="AQ3" s="6" t="s">
        <v>105</v>
      </c>
      <c r="AY3" s="6" t="s">
        <v>106</v>
      </c>
      <c r="BH3" s="6" t="s">
        <v>107</v>
      </c>
      <c r="BI3" s="6" t="s">
        <v>108</v>
      </c>
      <c r="BJ3" s="6" t="s">
        <v>109</v>
      </c>
      <c r="BK3" s="6" t="s">
        <v>110</v>
      </c>
      <c r="BL3" s="6" t="s">
        <v>111</v>
      </c>
      <c r="BM3" s="6" t="s">
        <v>112</v>
      </c>
      <c r="BN3" s="6" t="s">
        <v>113</v>
      </c>
      <c r="BO3" s="6" t="s">
        <v>114</v>
      </c>
      <c r="BP3" s="6" t="s">
        <v>115</v>
      </c>
      <c r="BQ3" s="6" t="s">
        <v>116</v>
      </c>
      <c r="BS3" s="6" t="s">
        <v>195</v>
      </c>
      <c r="BU3" s="6" t="s">
        <v>199</v>
      </c>
      <c r="BV3" s="6" t="s">
        <v>78</v>
      </c>
      <c r="BW3" s="6" t="s">
        <v>117</v>
      </c>
      <c r="BX3" s="6" t="s">
        <v>80</v>
      </c>
      <c r="BY3" s="6" t="s">
        <v>81</v>
      </c>
      <c r="BZ3" s="6" t="s">
        <v>82</v>
      </c>
      <c r="CA3" s="6" t="s">
        <v>118</v>
      </c>
      <c r="CB3" s="2" t="s">
        <v>177</v>
      </c>
      <c r="CC3" s="2" t="s">
        <v>177</v>
      </c>
      <c r="CD3" s="6" t="s">
        <v>127</v>
      </c>
      <c r="CE3" s="6" t="s">
        <v>127</v>
      </c>
      <c r="CF3" s="6" t="s">
        <v>132</v>
      </c>
      <c r="CG3" s="6" t="s">
        <v>132</v>
      </c>
      <c r="CH3" s="6" t="s">
        <v>133</v>
      </c>
      <c r="CI3" s="6" t="s">
        <v>133</v>
      </c>
      <c r="CJ3" s="6" t="s">
        <v>134</v>
      </c>
      <c r="CK3" s="6" t="s">
        <v>134</v>
      </c>
      <c r="CL3" s="6" t="s">
        <v>135</v>
      </c>
      <c r="CM3" s="6" t="s">
        <v>135</v>
      </c>
      <c r="CN3" s="6" t="s">
        <v>128</v>
      </c>
      <c r="CO3" s="6" t="s">
        <v>128</v>
      </c>
      <c r="CP3" s="6" t="s">
        <v>129</v>
      </c>
      <c r="CQ3" s="6" t="s">
        <v>129</v>
      </c>
      <c r="CR3" s="6" t="s">
        <v>130</v>
      </c>
      <c r="CS3" s="6" t="s">
        <v>130</v>
      </c>
      <c r="CT3" s="6" t="s">
        <v>131</v>
      </c>
      <c r="CU3" s="6" t="s">
        <v>131</v>
      </c>
    </row>
    <row r="4" spans="1:100" s="6" customFormat="1" ht="28.5" customHeight="1">
      <c r="A4" s="2"/>
      <c r="N4" s="6" t="s">
        <v>93</v>
      </c>
      <c r="P4" s="6" t="s">
        <v>39</v>
      </c>
      <c r="Q4" s="6" t="s">
        <v>40</v>
      </c>
      <c r="S4" s="6" t="s">
        <v>94</v>
      </c>
      <c r="Z4" s="6" t="s">
        <v>57</v>
      </c>
      <c r="AA4" s="6" t="s">
        <v>98</v>
      </c>
      <c r="AB4" s="6" t="s">
        <v>99</v>
      </c>
      <c r="AC4" s="6" t="s">
        <v>100</v>
      </c>
      <c r="AD4" s="2" t="s">
        <v>101</v>
      </c>
      <c r="AE4" s="6" t="s">
        <v>102</v>
      </c>
      <c r="AF4" s="6" t="s">
        <v>60</v>
      </c>
      <c r="AG4" s="6" t="s">
        <v>94</v>
      </c>
      <c r="AH4" s="6" t="s">
        <v>59</v>
      </c>
      <c r="AI4" s="6" t="s">
        <v>57</v>
      </c>
      <c r="AJ4" s="6" t="s">
        <v>98</v>
      </c>
      <c r="AK4" s="6" t="s">
        <v>99</v>
      </c>
      <c r="AL4" s="6" t="s">
        <v>100</v>
      </c>
      <c r="AM4" s="2" t="s">
        <v>101</v>
      </c>
      <c r="AN4" s="6" t="s">
        <v>102</v>
      </c>
      <c r="AO4" s="6" t="s">
        <v>60</v>
      </c>
      <c r="AP4" s="6" t="s">
        <v>59</v>
      </c>
      <c r="AQ4" s="6" t="s">
        <v>57</v>
      </c>
      <c r="AR4" s="6" t="s">
        <v>98</v>
      </c>
      <c r="AS4" s="6" t="s">
        <v>99</v>
      </c>
      <c r="AT4" s="6" t="s">
        <v>100</v>
      </c>
      <c r="AU4" s="2" t="s">
        <v>101</v>
      </c>
      <c r="AV4" s="6" t="s">
        <v>102</v>
      </c>
      <c r="AW4" s="6" t="s">
        <v>60</v>
      </c>
      <c r="AX4" s="6" t="s">
        <v>59</v>
      </c>
      <c r="AY4" s="6" t="s">
        <v>94</v>
      </c>
      <c r="AZ4" s="6" t="s">
        <v>57</v>
      </c>
      <c r="BA4" s="6" t="s">
        <v>98</v>
      </c>
      <c r="BB4" s="6" t="s">
        <v>99</v>
      </c>
      <c r="BC4" s="6" t="s">
        <v>100</v>
      </c>
      <c r="BD4" s="2" t="s">
        <v>101</v>
      </c>
      <c r="BE4" s="6" t="s">
        <v>102</v>
      </c>
      <c r="BF4" s="6" t="s">
        <v>60</v>
      </c>
      <c r="BG4" s="6" t="s">
        <v>59</v>
      </c>
      <c r="BR4" s="6" t="s">
        <v>94</v>
      </c>
      <c r="BT4" s="6" t="s">
        <v>94</v>
      </c>
      <c r="CB4" s="2" t="s">
        <v>178</v>
      </c>
      <c r="CC4" s="2" t="s">
        <v>179</v>
      </c>
      <c r="CD4" s="2" t="s">
        <v>178</v>
      </c>
      <c r="CE4" s="2" t="s">
        <v>179</v>
      </c>
      <c r="CF4" s="2" t="s">
        <v>178</v>
      </c>
      <c r="CG4" s="2" t="s">
        <v>179</v>
      </c>
      <c r="CH4" s="2" t="s">
        <v>178</v>
      </c>
      <c r="CI4" s="2" t="s">
        <v>179</v>
      </c>
      <c r="CJ4" s="2" t="s">
        <v>178</v>
      </c>
      <c r="CK4" s="2" t="s">
        <v>179</v>
      </c>
      <c r="CL4" s="2" t="s">
        <v>178</v>
      </c>
      <c r="CM4" s="2" t="s">
        <v>179</v>
      </c>
      <c r="CN4" s="2" t="s">
        <v>178</v>
      </c>
      <c r="CO4" s="2" t="s">
        <v>179</v>
      </c>
      <c r="CP4" s="2" t="s">
        <v>178</v>
      </c>
      <c r="CQ4" s="2" t="s">
        <v>179</v>
      </c>
      <c r="CR4" s="2" t="s">
        <v>178</v>
      </c>
      <c r="CS4" s="2" t="s">
        <v>179</v>
      </c>
      <c r="CT4" s="2" t="s">
        <v>178</v>
      </c>
      <c r="CU4" s="2" t="s">
        <v>179</v>
      </c>
      <c r="CV4" s="2"/>
    </row>
    <row r="5" spans="1:100" s="6" customFormat="1">
      <c r="A5" s="2"/>
      <c r="K5" s="6" t="s">
        <v>36</v>
      </c>
      <c r="L5" s="6" t="s">
        <v>36</v>
      </c>
      <c r="P5" s="6" t="s">
        <v>41</v>
      </c>
      <c r="Q5" s="6" t="s">
        <v>41</v>
      </c>
      <c r="V5" s="6" t="s">
        <v>21</v>
      </c>
      <c r="W5" s="6" t="s">
        <v>95</v>
      </c>
      <c r="Y5" s="6" t="s">
        <v>19</v>
      </c>
      <c r="Z5" s="6" t="s">
        <v>22</v>
      </c>
      <c r="AA5" s="6" t="s">
        <v>22</v>
      </c>
      <c r="AB5" s="6" t="s">
        <v>22</v>
      </c>
      <c r="AC5" s="6" t="s">
        <v>22</v>
      </c>
      <c r="AD5" s="6" t="s">
        <v>22</v>
      </c>
      <c r="AE5" s="6" t="s">
        <v>22</v>
      </c>
      <c r="AF5" s="6" t="s">
        <v>22</v>
      </c>
      <c r="AG5" s="6" t="s">
        <v>22</v>
      </c>
      <c r="AH5" s="6" t="s">
        <v>22</v>
      </c>
      <c r="AI5" s="6" t="s">
        <v>22</v>
      </c>
      <c r="AJ5" s="6" t="s">
        <v>22</v>
      </c>
      <c r="AK5" s="6" t="s">
        <v>22</v>
      </c>
      <c r="AL5" s="6" t="s">
        <v>22</v>
      </c>
      <c r="AM5" s="6" t="s">
        <v>22</v>
      </c>
      <c r="AN5" s="6" t="s">
        <v>22</v>
      </c>
      <c r="AO5" s="6" t="s">
        <v>22</v>
      </c>
      <c r="AP5" s="6" t="s">
        <v>22</v>
      </c>
      <c r="AQ5" s="6" t="s">
        <v>22</v>
      </c>
      <c r="AR5" s="6" t="s">
        <v>22</v>
      </c>
      <c r="AS5" s="6" t="s">
        <v>22</v>
      </c>
      <c r="AT5" s="6" t="s">
        <v>22</v>
      </c>
      <c r="AU5" s="6" t="s">
        <v>22</v>
      </c>
      <c r="AV5" s="6" t="s">
        <v>22</v>
      </c>
      <c r="AW5" s="6" t="s">
        <v>22</v>
      </c>
      <c r="AX5" s="6" t="s">
        <v>22</v>
      </c>
      <c r="AZ5" s="6" t="s">
        <v>22</v>
      </c>
      <c r="BA5" s="6" t="s">
        <v>22</v>
      </c>
      <c r="BB5" s="6" t="s">
        <v>22</v>
      </c>
      <c r="BC5" s="6" t="s">
        <v>22</v>
      </c>
      <c r="BD5" s="6" t="s">
        <v>22</v>
      </c>
      <c r="BE5" s="6" t="s">
        <v>22</v>
      </c>
      <c r="BF5" s="6" t="s">
        <v>22</v>
      </c>
      <c r="BG5" s="6" t="s">
        <v>22</v>
      </c>
      <c r="CG5" s="5"/>
      <c r="CI5" s="5"/>
      <c r="CK5" s="5"/>
      <c r="CM5" s="5"/>
      <c r="CO5" s="5"/>
      <c r="CQ5" s="5"/>
      <c r="CS5" s="5"/>
      <c r="CU5" s="5"/>
    </row>
    <row r="6" spans="1:100" ht="33" customHeight="1">
      <c r="A6" s="3" t="s">
        <v>28</v>
      </c>
      <c r="B6" s="12" t="str">
        <f>IF(基本情報!D7="","",基本情報!D7)</f>
        <v/>
      </c>
      <c r="C6" s="12" t="str">
        <f>IF(基本情報!D9="","",基本情報!D9)</f>
        <v/>
      </c>
      <c r="D6" s="12" t="str">
        <f>IF(基本情報!D11="","",基本情報!D11)</f>
        <v/>
      </c>
      <c r="E6" s="12" t="str">
        <f>IF(基本情報!D13="","",基本情報!D13)</f>
        <v/>
      </c>
      <c r="F6" s="12" t="str">
        <f>IF(基本情報!D15="","",基本情報!D15)</f>
        <v/>
      </c>
      <c r="G6" s="12" t="str">
        <f>IF(基本情報!D17="","",基本情報!D17)</f>
        <v/>
      </c>
      <c r="H6" s="12" t="str">
        <f>IF(基本情報!D19="","",基本情報!D19)</f>
        <v/>
      </c>
      <c r="I6" s="31" t="str">
        <f>IF(基本情報!C48="","",基本情報!C48)</f>
        <v/>
      </c>
      <c r="J6" s="31" t="str">
        <f>IF(基本情報!C49="","",基本情報!C49)</f>
        <v/>
      </c>
      <c r="K6" s="13" t="str">
        <f>IF('（問1～問3）'!E6="","",'（問1～問3）'!E6)</f>
        <v/>
      </c>
      <c r="L6" s="13" t="str">
        <f>IF('（問1～問3）'!E7="","",'（問1～問3）'!E7)</f>
        <v/>
      </c>
      <c r="M6" s="14" t="str">
        <f>IF('（問1～問3）'!C12="","",'（問1～問3）'!C12)</f>
        <v/>
      </c>
      <c r="N6" s="15" t="str">
        <f>IF('（問1～問3）'!D18="","",'（問1～問3）'!D18)</f>
        <v/>
      </c>
      <c r="O6" s="14" t="str">
        <f>IF('（問1～問3）'!C22="","",'（問1～問3）'!C22)</f>
        <v/>
      </c>
      <c r="P6" s="13" t="str">
        <f>IF('（問1～問3）'!F24="","",'（問1～問3）'!F24)</f>
        <v/>
      </c>
      <c r="Q6" s="13" t="str">
        <f>IF('（問1～問3）'!F25="","",'（問1～問3）'!F25)</f>
        <v/>
      </c>
      <c r="R6" s="14" t="str">
        <f>IF('（問1～問3）'!C31="","",'（問1～問3）'!C31)</f>
        <v/>
      </c>
      <c r="S6" s="15" t="str">
        <f>IF('（問1～問3）'!D36="","",'（問1～問3）'!D36)</f>
        <v/>
      </c>
      <c r="T6" s="15" t="str">
        <f>IF('（問1～問3）'!H39="","",'（問1～問3）'!H39)</f>
        <v/>
      </c>
      <c r="U6" s="15" t="str">
        <f>IF('（問1～問3）'!H40="","",'（問1～問3）'!H40)</f>
        <v/>
      </c>
      <c r="V6" s="13" t="str">
        <f>IF('（問1～問3）'!H41="","",'（問1～問3）'!H41)</f>
        <v/>
      </c>
      <c r="W6" s="13" t="str">
        <f>IF('（問1～問3）'!K41="","",'（問1～問3）'!K41)</f>
        <v/>
      </c>
      <c r="X6" s="15" t="str">
        <f>IF('（問1～問3）'!H42="","",'（問1～問3）'!H42)</f>
        <v/>
      </c>
      <c r="Y6" s="13" t="str">
        <f>IF('（問1～問3）'!H43="","",'（問1～問3）'!H43)</f>
        <v/>
      </c>
      <c r="Z6" s="13" t="str">
        <f>IF('（問4）'!E11="","",'（問4）'!E11)</f>
        <v/>
      </c>
      <c r="AA6" s="13" t="str">
        <f>IF('（問4）'!G11="","",'（問4）'!G11)</f>
        <v/>
      </c>
      <c r="AB6" s="13" t="str">
        <f>IF('（問4）'!I11="","",'（問4）'!I11)</f>
        <v/>
      </c>
      <c r="AC6" s="13" t="str">
        <f>IF('（問4）'!K11="","",'（問4）'!K11)</f>
        <v/>
      </c>
      <c r="AD6" s="13" t="str">
        <f>IF('（問4）'!M11="","",'（問4）'!M11)</f>
        <v/>
      </c>
      <c r="AE6" s="13" t="str">
        <f>IF('（問4）'!O11="","",'（問4）'!O11)</f>
        <v/>
      </c>
      <c r="AF6" s="13" t="str">
        <f>IF('（問4）'!Q11="","",'（問4）'!Q11)</f>
        <v/>
      </c>
      <c r="AG6" s="15" t="str">
        <f>IF('（問4）'!Q8="","",'（問4）'!Q8)</f>
        <v/>
      </c>
      <c r="AH6" s="13" t="str">
        <f>IF('（問4）'!S11="","",'（問4）'!S11)</f>
        <v/>
      </c>
      <c r="AI6" s="13" t="str">
        <f>IF('（問4）'!E13="","",'（問4）'!E13)</f>
        <v/>
      </c>
      <c r="AJ6" s="13" t="str">
        <f>IF('（問4）'!G13="","",'（問4）'!G13)</f>
        <v/>
      </c>
      <c r="AK6" s="13" t="str">
        <f>IF('（問4）'!I13="","",'（問4）'!I13)</f>
        <v/>
      </c>
      <c r="AL6" s="13" t="str">
        <f>IF('（問4）'!K13="","",'（問4）'!K13)</f>
        <v/>
      </c>
      <c r="AM6" s="13" t="str">
        <f>IF('（問4）'!M13="","",'（問4）'!M13)</f>
        <v/>
      </c>
      <c r="AN6" s="13" t="str">
        <f>IF('（問4）'!O13="","",'（問4）'!O13)</f>
        <v/>
      </c>
      <c r="AO6" s="13" t="str">
        <f>IF('（問4）'!Q13="","",'（問4）'!Q13)</f>
        <v/>
      </c>
      <c r="AP6" s="13" t="str">
        <f>IF('（問4）'!S13="","",'（問4）'!S13)</f>
        <v/>
      </c>
      <c r="AQ6" s="13" t="str">
        <f>IF('（問4）'!E15="","",'（問4）'!E15)</f>
        <v/>
      </c>
      <c r="AR6" s="13" t="str">
        <f>IF('（問4）'!G15="","",'（問4）'!G15)</f>
        <v/>
      </c>
      <c r="AS6" s="13" t="str">
        <f>IF('（問4）'!I15="","",'（問4）'!I15)</f>
        <v/>
      </c>
      <c r="AT6" s="13" t="str">
        <f>IF('（問4）'!K15="","",'（問4）'!K15)</f>
        <v/>
      </c>
      <c r="AU6" s="13" t="str">
        <f>IF('（問4）'!M15="","",'（問4）'!M15)</f>
        <v/>
      </c>
      <c r="AV6" s="13" t="str">
        <f>IF('（問4）'!O15="","",'（問4）'!O15)</f>
        <v/>
      </c>
      <c r="AW6" s="13" t="str">
        <f>IF('（問4）'!Q15="","",'（問4）'!Q15)</f>
        <v/>
      </c>
      <c r="AX6" s="13" t="str">
        <f>IF('（問4）'!S15="","",'（問4）'!S15)</f>
        <v/>
      </c>
      <c r="AY6" s="15" t="str">
        <f>IF('（問4）'!C18="","",'（問4）'!C18)</f>
        <v/>
      </c>
      <c r="AZ6" s="13" t="str">
        <f>IF('（問4）'!E17="","",'（問4）'!E17)</f>
        <v/>
      </c>
      <c r="BA6" s="13" t="str">
        <f>IF('（問4）'!G17="","",'（問4）'!G17)</f>
        <v/>
      </c>
      <c r="BB6" s="13" t="str">
        <f>IF('（問4）'!I17="","",'（問4）'!I17)</f>
        <v/>
      </c>
      <c r="BC6" s="13" t="str">
        <f>IF('（問4）'!K17="","",'（問4）'!K17)</f>
        <v/>
      </c>
      <c r="BD6" s="13" t="str">
        <f>IF('（問4）'!M17="","",'（問4）'!M17)</f>
        <v/>
      </c>
      <c r="BE6" s="13" t="str">
        <f>IF('（問4）'!O17="","",'（問4）'!O17)</f>
        <v/>
      </c>
      <c r="BF6" s="13" t="str">
        <f>IF('（問4）'!Q17="","",'（問4）'!Q17)</f>
        <v/>
      </c>
      <c r="BG6" s="13" t="str">
        <f>IF('（問4）'!S17="","",'（問4）'!S17)</f>
        <v/>
      </c>
      <c r="BH6" s="14" t="str">
        <f>IF('（問5～7）'!B9="","",'（問5～7）'!B9)</f>
        <v>　</v>
      </c>
      <c r="BI6" s="14" t="str">
        <f>IF('（問5～7）'!B10="","",'（問5～7）'!B10)</f>
        <v/>
      </c>
      <c r="BJ6" s="14" t="str">
        <f>IF('（問5～7）'!B11="","",'（問5～7）'!B11)</f>
        <v/>
      </c>
      <c r="BK6" s="14" t="str">
        <f>IF('（問5～7）'!B12="","",'（問5～7）'!B12)</f>
        <v/>
      </c>
      <c r="BL6" s="14" t="str">
        <f>IF('（問5～7）'!B13="","",'（問5～7）'!B13)</f>
        <v>　</v>
      </c>
      <c r="BM6" s="14" t="str">
        <f>IF('（問5～7）'!B14="","",'（問5～7）'!B14)</f>
        <v/>
      </c>
      <c r="BN6" s="14" t="str">
        <f>IF('（問5～7）'!B15="","",'（問5～7）'!B15)</f>
        <v/>
      </c>
      <c r="BO6" s="14" t="str">
        <f>IF('（問5～7）'!B17="","",'（問5～7）'!B17)</f>
        <v/>
      </c>
      <c r="BP6" s="14" t="str">
        <f>IF('（問5～7）'!B18="","",'（問5～7）'!B18)</f>
        <v/>
      </c>
      <c r="BQ6" s="14" t="str">
        <f>IF('（問5～7）'!B19="","",'（問5～7）'!B19)</f>
        <v/>
      </c>
      <c r="BR6" s="15" t="str">
        <f>IF('（問5～7）'!D20="","",'（問5～7）'!D20)</f>
        <v/>
      </c>
      <c r="BS6" s="14" t="str">
        <f>IF('（問5～7）'!C26="","",'（問5～7）'!C26)</f>
        <v/>
      </c>
      <c r="BT6" s="15" t="str">
        <f>IF('（問5～7）'!D36="","",'（問5～7）'!D36)</f>
        <v/>
      </c>
      <c r="BU6" s="15" t="str">
        <f>IF('（問5～7）'!D39="","",'（問5～7）'!D39)</f>
        <v/>
      </c>
      <c r="BV6" s="15" t="str">
        <f>IF('（問5～7）'!D46="","",'（問5～7）'!D46)</f>
        <v/>
      </c>
      <c r="BW6" s="15" t="str">
        <f>IF('（問5～7）'!D48="","",'（問5～7）'!D48)</f>
        <v/>
      </c>
      <c r="BX6" s="15" t="str">
        <f>IF('（問5～7）'!D50="","",'（問5～7）'!D50)</f>
        <v/>
      </c>
      <c r="BY6" s="15" t="str">
        <f>IF('（問5～7）'!D52="","",'（問5～7）'!D52)</f>
        <v/>
      </c>
      <c r="BZ6" s="15" t="str">
        <f>IF('（問5～7）'!D54="","",'（問5～7）'!D54)</f>
        <v/>
      </c>
      <c r="CA6" s="15" t="str">
        <f>IF('（問5～7）'!D56="","",'（問5～7）'!D56)</f>
        <v/>
      </c>
      <c r="CB6" s="30" t="str">
        <f>IF('チェックシート '!E5="","",'チェックシート '!E5)</f>
        <v>会社名を入力してください/施設名を入力してください/御担当部署を入力してください/御担当者名を入力してください/電話番号を入力してください/施設の立地する住所を入力してください/メールアドレスを入力してください/</v>
      </c>
      <c r="CC6" s="30" t="str">
        <f>IF('チェックシート '!F5="","",'チェックシート '!F5)</f>
        <v/>
      </c>
      <c r="CD6" s="30" t="str">
        <f>IF('チェックシート '!E6="","",'チェックシート '!E6)</f>
        <v>埋立容量を入力してください/残余容量を入力してください/</v>
      </c>
      <c r="CE6" s="30" t="str">
        <f>IF('チェックシート '!F6="","",'チェックシート '!F6)</f>
        <v/>
      </c>
      <c r="CF6" s="30" t="str">
        <f>IF('チェックシート '!E7="","",'チェックシート '!E7)</f>
        <v>いずれかを選択してください/</v>
      </c>
      <c r="CG6" s="30" t="str">
        <f>IF('チェックシート '!F7="","",'チェックシート '!F7)</f>
        <v/>
      </c>
      <c r="CH6" s="30" t="str">
        <f>IF('チェックシート '!E8="","",'チェックシート '!E8)</f>
        <v/>
      </c>
      <c r="CI6" s="30" t="str">
        <f>IF('チェックシート '!F8="","",'チェックシート '!F8)</f>
        <v/>
      </c>
      <c r="CJ6" s="30" t="str">
        <f>IF('チェックシート '!E9="","",'チェックシート '!E9)</f>
        <v>いずれかを選択してください/</v>
      </c>
      <c r="CK6" s="30" t="str">
        <f>IF('チェックシート '!F9="","",'チェックシート '!F9)</f>
        <v/>
      </c>
      <c r="CL6" s="30" t="str">
        <f>IF('チェックシート '!E10="","",'チェックシート '!E10)</f>
        <v/>
      </c>
      <c r="CM6" s="30" t="str">
        <f>IF('チェックシート '!F10="","",'チェックシート '!F10)</f>
        <v/>
      </c>
      <c r="CN6" s="30" t="str">
        <f>IF('チェックシート '!E11="","",'チェックシート '!E11)</f>
        <v/>
      </c>
      <c r="CO6" s="30" t="str">
        <f>IF('チェックシート '!F11="","",'チェックシート '!F11)</f>
        <v/>
      </c>
      <c r="CP6" s="30" t="str">
        <f>IF('チェックシート '!E12="","",'チェックシート '!E12)</f>
        <v/>
      </c>
      <c r="CQ6" s="30" t="str">
        <f>IF('チェックシート '!F12="","",'チェックシート '!F12)</f>
        <v/>
      </c>
      <c r="CR6" s="30" t="str">
        <f>IF('チェックシート '!E13="","",'チェックシート '!E13)</f>
        <v>いずれかを選択してください/</v>
      </c>
      <c r="CS6" s="30" t="str">
        <f>IF('チェックシート '!F13="","",'チェックシート '!F13)</f>
        <v/>
      </c>
      <c r="CT6" s="30" t="str">
        <f>IF('チェックシート '!E14="","",'チェックシート '!E14)</f>
        <v/>
      </c>
      <c r="CU6" s="30" t="str">
        <f>IF('チェックシート '!F14="","",'チェックシート '!F14)</f>
        <v/>
      </c>
    </row>
    <row r="7" spans="1:100">
      <c r="A7" s="3"/>
    </row>
    <row r="8" spans="1:100" ht="33" customHeight="1" outlineLevel="1">
      <c r="A8" s="4" t="s">
        <v>29</v>
      </c>
      <c r="B8" s="12" t="str">
        <f>IF(COUNTIF(B10:B12,"対象外")&gt;=1,"",B6)</f>
        <v/>
      </c>
      <c r="C8" s="12" t="str">
        <f t="shared" ref="C8:BP8" si="0">IF(COUNTIF(C10:C12,"対象外")&gt;=1,"",C6)</f>
        <v/>
      </c>
      <c r="D8" s="12" t="str">
        <f t="shared" si="0"/>
        <v/>
      </c>
      <c r="E8" s="12" t="str">
        <f t="shared" si="0"/>
        <v/>
      </c>
      <c r="F8" s="12" t="str">
        <f t="shared" si="0"/>
        <v/>
      </c>
      <c r="G8" s="12" t="str">
        <f t="shared" si="0"/>
        <v/>
      </c>
      <c r="H8" s="12" t="str">
        <f>IF(COUNTIF(H10:H12,"対象外")&gt;=1,"",H6)</f>
        <v/>
      </c>
      <c r="I8" s="14" t="str">
        <f t="shared" si="0"/>
        <v/>
      </c>
      <c r="J8" s="14" t="str">
        <f t="shared" si="0"/>
        <v/>
      </c>
      <c r="K8" s="13" t="str">
        <f t="shared" si="0"/>
        <v/>
      </c>
      <c r="L8" s="13" t="str">
        <f t="shared" si="0"/>
        <v/>
      </c>
      <c r="M8" s="14" t="str">
        <f t="shared" si="0"/>
        <v/>
      </c>
      <c r="N8" s="15" t="str">
        <f t="shared" si="0"/>
        <v/>
      </c>
      <c r="O8" s="14" t="str">
        <f t="shared" si="0"/>
        <v/>
      </c>
      <c r="P8" s="13" t="str">
        <f t="shared" si="0"/>
        <v/>
      </c>
      <c r="Q8" s="13" t="str">
        <f t="shared" si="0"/>
        <v/>
      </c>
      <c r="R8" s="14" t="str">
        <f t="shared" si="0"/>
        <v/>
      </c>
      <c r="S8" s="15" t="str">
        <f t="shared" si="0"/>
        <v/>
      </c>
      <c r="T8" s="15" t="str">
        <f t="shared" si="0"/>
        <v/>
      </c>
      <c r="U8" s="15" t="str">
        <f t="shared" si="0"/>
        <v/>
      </c>
      <c r="V8" s="13" t="str">
        <f t="shared" si="0"/>
        <v/>
      </c>
      <c r="W8" s="13" t="str">
        <f t="shared" si="0"/>
        <v/>
      </c>
      <c r="X8" s="15" t="str">
        <f t="shared" si="0"/>
        <v/>
      </c>
      <c r="Y8" s="13" t="str">
        <f t="shared" si="0"/>
        <v/>
      </c>
      <c r="Z8" s="13" t="str">
        <f t="shared" si="0"/>
        <v/>
      </c>
      <c r="AA8" s="13" t="str">
        <f t="shared" si="0"/>
        <v/>
      </c>
      <c r="AB8" s="13" t="str">
        <f t="shared" si="0"/>
        <v/>
      </c>
      <c r="AC8" s="13" t="str">
        <f t="shared" si="0"/>
        <v/>
      </c>
      <c r="AD8" s="13" t="str">
        <f t="shared" si="0"/>
        <v/>
      </c>
      <c r="AE8" s="13" t="str">
        <f t="shared" si="0"/>
        <v/>
      </c>
      <c r="AF8" s="13" t="str">
        <f t="shared" si="0"/>
        <v/>
      </c>
      <c r="AG8" s="15" t="str">
        <f t="shared" si="0"/>
        <v/>
      </c>
      <c r="AH8" s="13" t="str">
        <f t="shared" si="0"/>
        <v/>
      </c>
      <c r="AI8" s="13" t="str">
        <f t="shared" si="0"/>
        <v/>
      </c>
      <c r="AJ8" s="13" t="str">
        <f t="shared" si="0"/>
        <v/>
      </c>
      <c r="AK8" s="13" t="str">
        <f t="shared" si="0"/>
        <v/>
      </c>
      <c r="AL8" s="13" t="str">
        <f t="shared" si="0"/>
        <v/>
      </c>
      <c r="AM8" s="13" t="str">
        <f t="shared" si="0"/>
        <v/>
      </c>
      <c r="AN8" s="13" t="str">
        <f t="shared" si="0"/>
        <v/>
      </c>
      <c r="AO8" s="13" t="str">
        <f t="shared" si="0"/>
        <v/>
      </c>
      <c r="AP8" s="13" t="str">
        <f t="shared" si="0"/>
        <v/>
      </c>
      <c r="AQ8" s="13" t="str">
        <f t="shared" si="0"/>
        <v/>
      </c>
      <c r="AR8" s="13" t="str">
        <f t="shared" si="0"/>
        <v/>
      </c>
      <c r="AS8" s="13" t="str">
        <f t="shared" si="0"/>
        <v/>
      </c>
      <c r="AT8" s="13" t="str">
        <f t="shared" si="0"/>
        <v/>
      </c>
      <c r="AU8" s="13" t="str">
        <f t="shared" si="0"/>
        <v/>
      </c>
      <c r="AV8" s="13" t="str">
        <f t="shared" si="0"/>
        <v/>
      </c>
      <c r="AW8" s="13" t="str">
        <f t="shared" si="0"/>
        <v/>
      </c>
      <c r="AX8" s="13" t="str">
        <f t="shared" si="0"/>
        <v/>
      </c>
      <c r="AY8" s="15" t="str">
        <f t="shared" si="0"/>
        <v/>
      </c>
      <c r="AZ8" s="13" t="str">
        <f t="shared" si="0"/>
        <v/>
      </c>
      <c r="BA8" s="13" t="str">
        <f t="shared" si="0"/>
        <v/>
      </c>
      <c r="BB8" s="13" t="str">
        <f t="shared" si="0"/>
        <v/>
      </c>
      <c r="BC8" s="13" t="str">
        <f t="shared" si="0"/>
        <v/>
      </c>
      <c r="BD8" s="13" t="str">
        <f t="shared" si="0"/>
        <v/>
      </c>
      <c r="BE8" s="13" t="str">
        <f t="shared" si="0"/>
        <v/>
      </c>
      <c r="BF8" s="13" t="str">
        <f t="shared" si="0"/>
        <v/>
      </c>
      <c r="BG8" s="13" t="str">
        <f t="shared" si="0"/>
        <v/>
      </c>
      <c r="BH8" s="14" t="str">
        <f t="shared" si="0"/>
        <v/>
      </c>
      <c r="BI8" s="14" t="str">
        <f t="shared" si="0"/>
        <v/>
      </c>
      <c r="BJ8" s="14" t="str">
        <f t="shared" si="0"/>
        <v/>
      </c>
      <c r="BK8" s="14" t="str">
        <f t="shared" si="0"/>
        <v/>
      </c>
      <c r="BL8" s="14" t="str">
        <f t="shared" si="0"/>
        <v/>
      </c>
      <c r="BM8" s="14" t="str">
        <f t="shared" si="0"/>
        <v/>
      </c>
      <c r="BN8" s="14" t="str">
        <f t="shared" si="0"/>
        <v/>
      </c>
      <c r="BO8" s="14" t="str">
        <f t="shared" si="0"/>
        <v/>
      </c>
      <c r="BP8" s="14" t="str">
        <f t="shared" si="0"/>
        <v/>
      </c>
      <c r="BQ8" s="14" t="str">
        <f t="shared" ref="BQ8:CU8" si="1">IF(COUNTIF(BQ10:BQ12,"対象外")&gt;=1,"",BQ6)</f>
        <v/>
      </c>
      <c r="BR8" s="15" t="str">
        <f t="shared" si="1"/>
        <v/>
      </c>
      <c r="BS8" s="14" t="str">
        <f t="shared" si="1"/>
        <v/>
      </c>
      <c r="BT8" s="15" t="str">
        <f t="shared" si="1"/>
        <v/>
      </c>
      <c r="BU8" s="15"/>
      <c r="BV8" s="15" t="str">
        <f t="shared" si="1"/>
        <v/>
      </c>
      <c r="BW8" s="15" t="str">
        <f t="shared" si="1"/>
        <v/>
      </c>
      <c r="BX8" s="15" t="str">
        <f t="shared" si="1"/>
        <v/>
      </c>
      <c r="BY8" s="15" t="str">
        <f t="shared" si="1"/>
        <v/>
      </c>
      <c r="BZ8" s="15" t="str">
        <f t="shared" si="1"/>
        <v/>
      </c>
      <c r="CA8" s="15" t="str">
        <f t="shared" si="1"/>
        <v/>
      </c>
      <c r="CB8" s="30" t="str">
        <f t="shared" si="1"/>
        <v>会社名を入力してください/施設名を入力してください/御担当部署を入力してください/御担当者名を入力してください/電話番号を入力してください/施設の立地する住所を入力してください/メールアドレスを入力してください/</v>
      </c>
      <c r="CC8" s="30" t="str">
        <f t="shared" si="1"/>
        <v/>
      </c>
      <c r="CD8" s="30" t="str">
        <f t="shared" si="1"/>
        <v>埋立容量を入力してください/残余容量を入力してください/</v>
      </c>
      <c r="CE8" s="30" t="str">
        <f t="shared" si="1"/>
        <v/>
      </c>
      <c r="CF8" s="30" t="str">
        <f t="shared" si="1"/>
        <v>いずれかを選択してください/</v>
      </c>
      <c r="CG8" s="30" t="str">
        <f t="shared" si="1"/>
        <v/>
      </c>
      <c r="CH8" s="30" t="str">
        <f t="shared" si="1"/>
        <v/>
      </c>
      <c r="CI8" s="30" t="str">
        <f t="shared" si="1"/>
        <v/>
      </c>
      <c r="CJ8" s="30" t="str">
        <f t="shared" si="1"/>
        <v>いずれかを選択してください/</v>
      </c>
      <c r="CK8" s="30" t="str">
        <f t="shared" si="1"/>
        <v/>
      </c>
      <c r="CL8" s="30" t="str">
        <f t="shared" si="1"/>
        <v/>
      </c>
      <c r="CM8" s="30" t="str">
        <f t="shared" si="1"/>
        <v/>
      </c>
      <c r="CN8" s="30" t="str">
        <f t="shared" si="1"/>
        <v/>
      </c>
      <c r="CO8" s="30" t="str">
        <f t="shared" si="1"/>
        <v/>
      </c>
      <c r="CP8" s="30" t="str">
        <f t="shared" si="1"/>
        <v/>
      </c>
      <c r="CQ8" s="30" t="str">
        <f t="shared" si="1"/>
        <v/>
      </c>
      <c r="CR8" s="30" t="str">
        <f t="shared" si="1"/>
        <v>いずれかを選択してください/</v>
      </c>
      <c r="CS8" s="30" t="str">
        <f t="shared" si="1"/>
        <v/>
      </c>
      <c r="CT8" s="30" t="str">
        <f t="shared" si="1"/>
        <v/>
      </c>
      <c r="CU8" s="30" t="str">
        <f t="shared" si="1"/>
        <v/>
      </c>
    </row>
    <row r="9" spans="1:100" outlineLevel="1"/>
    <row r="10" spans="1:100" outlineLevel="1">
      <c r="A10" s="24" t="s">
        <v>164</v>
      </c>
      <c r="B10" s="10" t="s">
        <v>170</v>
      </c>
      <c r="C10" s="10" t="s">
        <v>170</v>
      </c>
      <c r="D10" s="10" t="s">
        <v>170</v>
      </c>
      <c r="E10" s="10" t="s">
        <v>170</v>
      </c>
      <c r="F10" s="10" t="s">
        <v>170</v>
      </c>
      <c r="G10" s="10" t="s">
        <v>170</v>
      </c>
      <c r="H10" s="10" t="s">
        <v>170</v>
      </c>
      <c r="I10" s="10" t="s">
        <v>170</v>
      </c>
      <c r="J10" s="10" t="s">
        <v>170</v>
      </c>
      <c r="K10" s="10" t="s">
        <v>170</v>
      </c>
      <c r="L10" s="10" t="s">
        <v>170</v>
      </c>
      <c r="M10" s="10" t="s">
        <v>170</v>
      </c>
      <c r="O10" s="2" t="str">
        <f>IF($M$6=1,"対象","対象外")</f>
        <v>対象外</v>
      </c>
      <c r="P10" s="2" t="str">
        <f t="shared" ref="P10" si="2">IF($M$6=1,"対象","対象外")</f>
        <v>対象外</v>
      </c>
      <c r="Q10" s="2" t="str">
        <f>IF($M$6=1,"対象","対象外")</f>
        <v>対象外</v>
      </c>
      <c r="R10" s="10" t="s">
        <v>170</v>
      </c>
      <c r="T10" s="5" t="str">
        <f>IF(OR($R$6=1,$R$6=2),"対象","対象外")</f>
        <v>対象外</v>
      </c>
      <c r="U10" s="5" t="str">
        <f t="shared" ref="U10:X10" si="3">IF(OR($R$6=1,$R$6=2),"対象","対象外")</f>
        <v>対象外</v>
      </c>
      <c r="V10" s="5" t="str">
        <f t="shared" si="3"/>
        <v>対象外</v>
      </c>
      <c r="W10" s="5" t="str">
        <f t="shared" si="3"/>
        <v>対象外</v>
      </c>
      <c r="X10" s="5" t="str">
        <f t="shared" si="3"/>
        <v>対象外</v>
      </c>
      <c r="Y10" s="5" t="str">
        <f>IF(OR($R$6=1,$R$6=2),"対象","対象外")</f>
        <v>対象外</v>
      </c>
      <c r="Z10" s="10" t="s">
        <v>170</v>
      </c>
      <c r="AA10" s="10" t="s">
        <v>170</v>
      </c>
      <c r="AB10" s="10" t="s">
        <v>170</v>
      </c>
      <c r="AC10" s="10" t="s">
        <v>170</v>
      </c>
      <c r="AD10" s="10" t="s">
        <v>170</v>
      </c>
      <c r="AE10" s="10" t="s">
        <v>170</v>
      </c>
      <c r="AF10" s="10" t="s">
        <v>170</v>
      </c>
      <c r="AG10" s="10"/>
      <c r="AH10" s="10" t="s">
        <v>170</v>
      </c>
      <c r="AI10" s="10" t="s">
        <v>170</v>
      </c>
      <c r="AJ10" s="10" t="s">
        <v>170</v>
      </c>
      <c r="AK10" s="10" t="s">
        <v>170</v>
      </c>
      <c r="AL10" s="10" t="s">
        <v>170</v>
      </c>
      <c r="AM10" s="10" t="s">
        <v>170</v>
      </c>
      <c r="AN10" s="10" t="s">
        <v>170</v>
      </c>
      <c r="AO10" s="10" t="s">
        <v>170</v>
      </c>
      <c r="AP10" s="10" t="s">
        <v>170</v>
      </c>
      <c r="AQ10" s="10" t="s">
        <v>170</v>
      </c>
      <c r="AR10" s="10" t="s">
        <v>170</v>
      </c>
      <c r="AS10" s="10" t="s">
        <v>170</v>
      </c>
      <c r="AT10" s="10" t="s">
        <v>170</v>
      </c>
      <c r="AU10" s="10" t="s">
        <v>170</v>
      </c>
      <c r="AV10" s="10" t="s">
        <v>170</v>
      </c>
      <c r="AW10" s="10" t="s">
        <v>170</v>
      </c>
      <c r="AX10" s="10" t="s">
        <v>170</v>
      </c>
      <c r="AY10" s="10"/>
      <c r="AZ10" s="10" t="s">
        <v>170</v>
      </c>
      <c r="BA10" s="10" t="s">
        <v>170</v>
      </c>
      <c r="BB10" s="10" t="s">
        <v>170</v>
      </c>
      <c r="BC10" s="10" t="s">
        <v>170</v>
      </c>
      <c r="BD10" s="10" t="s">
        <v>170</v>
      </c>
      <c r="BE10" s="10" t="s">
        <v>170</v>
      </c>
      <c r="BF10" s="10" t="s">
        <v>170</v>
      </c>
      <c r="BG10" s="10" t="s">
        <v>170</v>
      </c>
      <c r="BH10" s="2" t="str">
        <f>IF(OR($M$6=2,$M$6=4),"対象","対象外")</f>
        <v>対象外</v>
      </c>
      <c r="BI10" s="2" t="str">
        <f t="shared" ref="BI10:BR10" si="4">IF(OR($M$6=2,$M$6=4),"対象","対象外")</f>
        <v>対象外</v>
      </c>
      <c r="BJ10" s="2" t="str">
        <f t="shared" si="4"/>
        <v>対象外</v>
      </c>
      <c r="BK10" s="2" t="str">
        <f t="shared" si="4"/>
        <v>対象外</v>
      </c>
      <c r="BL10" s="2" t="str">
        <f t="shared" si="4"/>
        <v>対象外</v>
      </c>
      <c r="BM10" s="2" t="str">
        <f t="shared" si="4"/>
        <v>対象外</v>
      </c>
      <c r="BN10" s="2" t="str">
        <f t="shared" si="4"/>
        <v>対象外</v>
      </c>
      <c r="BO10" s="2" t="str">
        <f t="shared" si="4"/>
        <v>対象外</v>
      </c>
      <c r="BP10" s="2" t="str">
        <f t="shared" si="4"/>
        <v>対象外</v>
      </c>
      <c r="BQ10" s="2" t="str">
        <f t="shared" si="4"/>
        <v>対象外</v>
      </c>
      <c r="BR10" s="2" t="str">
        <f t="shared" si="4"/>
        <v>対象外</v>
      </c>
      <c r="BS10" s="10" t="s">
        <v>170</v>
      </c>
      <c r="BV10" s="10" t="s">
        <v>170</v>
      </c>
      <c r="BW10" s="10" t="s">
        <v>170</v>
      </c>
      <c r="BX10" s="10" t="s">
        <v>170</v>
      </c>
      <c r="BY10" s="10" t="s">
        <v>170</v>
      </c>
      <c r="BZ10" s="10" t="s">
        <v>170</v>
      </c>
      <c r="CA10" s="10" t="s">
        <v>170</v>
      </c>
    </row>
    <row r="11" spans="1:100" outlineLevel="1">
      <c r="A11" s="24" t="s">
        <v>165</v>
      </c>
    </row>
    <row r="12" spans="1:100" outlineLevel="1">
      <c r="A12" s="24" t="s">
        <v>166</v>
      </c>
      <c r="N12" s="2" t="str">
        <f>IF(M6=5,"対象","対象外")</f>
        <v>対象外</v>
      </c>
      <c r="P12" s="2" t="str">
        <f>IF(O6=1,"対象","対象外")</f>
        <v>対象外</v>
      </c>
      <c r="Q12" s="5" t="str">
        <f>IF(O6=1,"対象","対象外")</f>
        <v>対象外</v>
      </c>
      <c r="S12" s="5" t="str">
        <f>IF(R6=4,"対象","対象外")</f>
        <v>対象外</v>
      </c>
      <c r="AG12" s="5" t="str">
        <f>IF(SUM(AF6,AO6,AW6,BF6)&gt;0,"対象","対象外")</f>
        <v>対象外</v>
      </c>
      <c r="AY12" s="5" t="str">
        <f>IF(SUM(AZ6:BG6)&gt;0,"対象","対象外")</f>
        <v>対象外</v>
      </c>
      <c r="BR12" s="5" t="str">
        <f>IF(BQ6="○","対象","対象外")</f>
        <v>対象外</v>
      </c>
      <c r="BT12" s="5" t="str">
        <f>IF(BS6=6,"対象","対象外")</f>
        <v>対象外</v>
      </c>
    </row>
    <row r="13" spans="1:100">
      <c r="A13" s="25" t="s">
        <v>167</v>
      </c>
      <c r="O13" s="26" t="s">
        <v>172</v>
      </c>
      <c r="P13" s="27"/>
      <c r="Q13" s="28"/>
      <c r="T13" s="178" t="s">
        <v>104</v>
      </c>
      <c r="U13" s="179"/>
      <c r="V13" s="179"/>
      <c r="W13" s="179"/>
      <c r="X13" s="179"/>
      <c r="Y13" s="180"/>
      <c r="BH13" s="178" t="s">
        <v>182</v>
      </c>
      <c r="BI13" s="179"/>
      <c r="BJ13" s="179"/>
      <c r="BK13" s="179"/>
      <c r="BL13" s="179"/>
      <c r="BM13" s="179"/>
      <c r="BN13" s="179"/>
      <c r="BO13" s="179"/>
      <c r="BP13" s="179"/>
      <c r="BQ13" s="179"/>
      <c r="BR13" s="180"/>
    </row>
    <row r="14" spans="1:100">
      <c r="A14" s="25" t="s">
        <v>168</v>
      </c>
      <c r="P14" s="178" t="s">
        <v>173</v>
      </c>
      <c r="Q14" s="180"/>
      <c r="BR14" s="23" t="s">
        <v>150</v>
      </c>
      <c r="BT14" s="23" t="s">
        <v>161</v>
      </c>
      <c r="BU14" s="105"/>
    </row>
    <row r="15" spans="1:100">
      <c r="A15" s="25" t="s">
        <v>169</v>
      </c>
      <c r="N15" s="23" t="s">
        <v>163</v>
      </c>
      <c r="S15" s="23" t="s">
        <v>162</v>
      </c>
      <c r="AG15" s="23" t="s">
        <v>174</v>
      </c>
      <c r="AY15" s="23" t="s">
        <v>175</v>
      </c>
    </row>
    <row r="16" spans="1:100" outlineLevel="1"/>
  </sheetData>
  <mergeCells count="3">
    <mergeCell ref="BH13:BR13"/>
    <mergeCell ref="T13:Y13"/>
    <mergeCell ref="P14:Q14"/>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基本情報</vt:lpstr>
      <vt:lpstr>（問1～問3）</vt:lpstr>
      <vt:lpstr>（問4）</vt:lpstr>
      <vt:lpstr>（問5～7）</vt:lpstr>
      <vt:lpstr>チェックシート </vt:lpstr>
      <vt:lpstr>集計シート</vt:lpstr>
      <vt:lpstr>'（問1～問3）'!Print_Area</vt:lpstr>
      <vt:lpstr>'（問4）'!Print_Area</vt:lpstr>
      <vt:lpstr>'（問5～7）'!Print_Area</vt:lpstr>
      <vt:lpstr>基本情報!Print_Area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2026-07-24T01:16:00Z</dcterms:created>
  <dcterms:modified xsi:type="dcterms:W3CDTF">2026-07-24T02:33:07Z</dcterms:modified>
  <cp:category/>
  <cp:contentStatus/>
</cp:coreProperties>
</file>